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ГОНЧАРОВА\АДМИНИСТРАЦИЯ\АУКЦИОНЫ\2025\Горячее питание январь-май 2025г ясли и сад\Электронный запрос котировок\новое меню на 2025\"/>
    </mc:Choice>
  </mc:AlternateContent>
  <bookViews>
    <workbookView xWindow="0" yWindow="0" windowWidth="2250" windowHeight="5220" activeTab="1"/>
  </bookViews>
  <sheets>
    <sheet name="НАБОР БЛЮД" sheetId="2" r:id="rId1"/>
    <sheet name="МЕНЮ РАСЧЕТ Ккал " sheetId="1" r:id="rId2"/>
  </sheets>
  <externalReferences>
    <externalReference r:id="rId3"/>
  </externalReferences>
  <definedNames>
    <definedName name="_xlnm.Print_Area" localSheetId="0">'НАБОР БЛЮД'!$A$1:$L$56</definedName>
  </definedNames>
  <calcPr calcId="162913"/>
</workbook>
</file>

<file path=xl/calcChain.xml><?xml version="1.0" encoding="utf-8"?>
<calcChain xmlns="http://schemas.openxmlformats.org/spreadsheetml/2006/main">
  <c r="G304" i="1" l="1"/>
  <c r="F304" i="1"/>
  <c r="E304" i="1"/>
  <c r="D304" i="1"/>
  <c r="C304" i="1"/>
  <c r="G245" i="1"/>
  <c r="F245" i="1"/>
  <c r="E245" i="1"/>
  <c r="D245" i="1"/>
  <c r="C245" i="1"/>
  <c r="G215" i="1"/>
  <c r="F215" i="1"/>
  <c r="E215" i="1"/>
  <c r="D215" i="1"/>
  <c r="C215" i="1"/>
  <c r="G158" i="1"/>
  <c r="F158" i="1"/>
  <c r="E158" i="1"/>
  <c r="D158" i="1"/>
  <c r="C158" i="1"/>
  <c r="G100" i="1"/>
  <c r="F100" i="1"/>
  <c r="E100" i="1"/>
  <c r="D100" i="1"/>
  <c r="C100" i="1"/>
  <c r="H43" i="1"/>
  <c r="G43" i="1"/>
  <c r="F43" i="1"/>
  <c r="E43" i="1"/>
  <c r="D43" i="1"/>
  <c r="C43" i="1"/>
  <c r="P144" i="1" l="1"/>
  <c r="H144" i="1"/>
  <c r="P202" i="1"/>
  <c r="H202" i="1"/>
  <c r="K208" i="1" l="1"/>
  <c r="O309" i="1" l="1"/>
  <c r="N309" i="1"/>
  <c r="M309" i="1"/>
  <c r="L309" i="1"/>
  <c r="G309" i="1"/>
  <c r="F309" i="1"/>
  <c r="E309" i="1"/>
  <c r="D309" i="1"/>
  <c r="K309" i="1"/>
  <c r="C309" i="1"/>
  <c r="O192" i="1" l="1"/>
  <c r="N192" i="1"/>
  <c r="M192" i="1"/>
  <c r="L192" i="1"/>
  <c r="K192" i="1"/>
  <c r="G192" i="1"/>
  <c r="F192" i="1"/>
  <c r="E192" i="1"/>
  <c r="D192" i="1"/>
  <c r="C192" i="1"/>
  <c r="O106" i="1"/>
  <c r="N106" i="1"/>
  <c r="M106" i="1"/>
  <c r="L106" i="1"/>
  <c r="K106" i="1"/>
  <c r="G106" i="1"/>
  <c r="F106" i="1"/>
  <c r="E106" i="1"/>
  <c r="D106" i="1"/>
  <c r="C106" i="1"/>
  <c r="O297" i="1"/>
  <c r="N297" i="1"/>
  <c r="M297" i="1"/>
  <c r="L297" i="1"/>
  <c r="K297" i="1"/>
  <c r="G297" i="1"/>
  <c r="F297" i="1"/>
  <c r="E297" i="1"/>
  <c r="D297" i="1"/>
  <c r="C297" i="1"/>
  <c r="O238" i="1"/>
  <c r="N238" i="1"/>
  <c r="M238" i="1"/>
  <c r="L238" i="1"/>
  <c r="K238" i="1"/>
  <c r="G238" i="1"/>
  <c r="F238" i="1"/>
  <c r="E238" i="1"/>
  <c r="D238" i="1"/>
  <c r="C238" i="1"/>
  <c r="O208" i="1"/>
  <c r="N208" i="1"/>
  <c r="M208" i="1"/>
  <c r="L208" i="1"/>
  <c r="G208" i="1"/>
  <c r="F208" i="1"/>
  <c r="E208" i="1"/>
  <c r="D208" i="1"/>
  <c r="C208" i="1"/>
  <c r="O179" i="1"/>
  <c r="N179" i="1"/>
  <c r="M179" i="1"/>
  <c r="L179" i="1"/>
  <c r="K179" i="1"/>
  <c r="G179" i="1"/>
  <c r="F179" i="1"/>
  <c r="E179" i="1"/>
  <c r="D179" i="1"/>
  <c r="C179" i="1"/>
  <c r="O151" i="1"/>
  <c r="N151" i="1"/>
  <c r="M151" i="1"/>
  <c r="L151" i="1"/>
  <c r="K151" i="1"/>
  <c r="G151" i="1"/>
  <c r="F151" i="1"/>
  <c r="E151" i="1"/>
  <c r="D151" i="1"/>
  <c r="C151" i="1"/>
  <c r="O122" i="1"/>
  <c r="N122" i="1"/>
  <c r="M122" i="1"/>
  <c r="L122" i="1"/>
  <c r="K122" i="1"/>
  <c r="G122" i="1"/>
  <c r="F122" i="1"/>
  <c r="E122" i="1"/>
  <c r="D122" i="1"/>
  <c r="C122" i="1"/>
  <c r="O65" i="1"/>
  <c r="N65" i="1"/>
  <c r="M65" i="1"/>
  <c r="L65" i="1"/>
  <c r="K65" i="1"/>
  <c r="G65" i="1"/>
  <c r="F65" i="1"/>
  <c r="E65" i="1"/>
  <c r="D65" i="1"/>
  <c r="C65" i="1"/>
  <c r="O310" i="1"/>
  <c r="N310" i="1"/>
  <c r="M310" i="1"/>
  <c r="L310" i="1"/>
  <c r="K310" i="1"/>
  <c r="G310" i="1"/>
  <c r="F310" i="1"/>
  <c r="E310" i="1"/>
  <c r="D310" i="1"/>
  <c r="C310" i="1"/>
  <c r="O281" i="1"/>
  <c r="N281" i="1"/>
  <c r="M281" i="1"/>
  <c r="L281" i="1"/>
  <c r="K281" i="1"/>
  <c r="G281" i="1"/>
  <c r="F281" i="1"/>
  <c r="E281" i="1"/>
  <c r="D281" i="1"/>
  <c r="C281" i="1"/>
  <c r="O251" i="1"/>
  <c r="N251" i="1"/>
  <c r="M251" i="1"/>
  <c r="L251" i="1"/>
  <c r="K251" i="1"/>
  <c r="G251" i="1"/>
  <c r="F251" i="1"/>
  <c r="E251" i="1"/>
  <c r="D251" i="1"/>
  <c r="C251" i="1"/>
  <c r="O222" i="1"/>
  <c r="N222" i="1"/>
  <c r="M222" i="1"/>
  <c r="L222" i="1"/>
  <c r="K222" i="1"/>
  <c r="G222" i="1"/>
  <c r="F222" i="1"/>
  <c r="E222" i="1"/>
  <c r="D222" i="1"/>
  <c r="C222" i="1"/>
  <c r="O193" i="1"/>
  <c r="N193" i="1"/>
  <c r="M193" i="1"/>
  <c r="L193" i="1"/>
  <c r="K193" i="1"/>
  <c r="G193" i="1"/>
  <c r="F193" i="1"/>
  <c r="E193" i="1"/>
  <c r="D193" i="1"/>
  <c r="C193" i="1"/>
  <c r="O164" i="1"/>
  <c r="N164" i="1"/>
  <c r="M164" i="1"/>
  <c r="L164" i="1"/>
  <c r="K164" i="1"/>
  <c r="G164" i="1"/>
  <c r="F164" i="1"/>
  <c r="E164" i="1"/>
  <c r="D164" i="1"/>
  <c r="C164" i="1"/>
  <c r="O107" i="1"/>
  <c r="N107" i="1"/>
  <c r="M107" i="1"/>
  <c r="L107" i="1"/>
  <c r="K107" i="1"/>
  <c r="G107" i="1"/>
  <c r="F107" i="1"/>
  <c r="E107" i="1"/>
  <c r="D107" i="1"/>
  <c r="C107" i="1"/>
  <c r="G78" i="1"/>
  <c r="F78" i="1"/>
  <c r="E78" i="1"/>
  <c r="D78" i="1"/>
  <c r="C78" i="1"/>
  <c r="O49" i="1"/>
  <c r="N49" i="1"/>
  <c r="M49" i="1"/>
  <c r="L49" i="1"/>
  <c r="K49" i="1"/>
  <c r="G49" i="1"/>
  <c r="F49" i="1"/>
  <c r="E49" i="1"/>
  <c r="D49" i="1"/>
  <c r="C49" i="1"/>
  <c r="O280" i="1"/>
  <c r="N280" i="1"/>
  <c r="M280" i="1"/>
  <c r="L280" i="1"/>
  <c r="K280" i="1"/>
  <c r="G280" i="1"/>
  <c r="F280" i="1"/>
  <c r="E280" i="1"/>
  <c r="D280" i="1"/>
  <c r="C280" i="1"/>
  <c r="O250" i="1"/>
  <c r="N250" i="1"/>
  <c r="M250" i="1"/>
  <c r="L250" i="1"/>
  <c r="K250" i="1"/>
  <c r="G250" i="1"/>
  <c r="F250" i="1"/>
  <c r="E250" i="1"/>
  <c r="D250" i="1"/>
  <c r="C250" i="1"/>
  <c r="O220" i="1"/>
  <c r="N220" i="1"/>
  <c r="M220" i="1"/>
  <c r="L220" i="1"/>
  <c r="K220" i="1"/>
  <c r="G220" i="1"/>
  <c r="F220" i="1"/>
  <c r="E220" i="1"/>
  <c r="D220" i="1"/>
  <c r="C220" i="1"/>
  <c r="O191" i="1"/>
  <c r="N191" i="1"/>
  <c r="M191" i="1"/>
  <c r="L191" i="1"/>
  <c r="K191" i="1"/>
  <c r="G191" i="1"/>
  <c r="F191" i="1"/>
  <c r="E191" i="1"/>
  <c r="D191" i="1"/>
  <c r="C191" i="1"/>
  <c r="O163" i="1"/>
  <c r="N163" i="1"/>
  <c r="M163" i="1"/>
  <c r="L163" i="1"/>
  <c r="K163" i="1"/>
  <c r="G163" i="1"/>
  <c r="F163" i="1"/>
  <c r="E163" i="1"/>
  <c r="D163" i="1"/>
  <c r="C163" i="1"/>
  <c r="O134" i="1"/>
  <c r="N134" i="1"/>
  <c r="M134" i="1"/>
  <c r="L134" i="1"/>
  <c r="K134" i="1"/>
  <c r="G134" i="1"/>
  <c r="F134" i="1"/>
  <c r="E134" i="1"/>
  <c r="D134" i="1"/>
  <c r="C134" i="1"/>
  <c r="O105" i="1"/>
  <c r="N105" i="1"/>
  <c r="M105" i="1"/>
  <c r="L105" i="1"/>
  <c r="K105" i="1"/>
  <c r="G105" i="1"/>
  <c r="F105" i="1"/>
  <c r="E105" i="1"/>
  <c r="D105" i="1"/>
  <c r="C105" i="1"/>
  <c r="O77" i="1"/>
  <c r="N77" i="1"/>
  <c r="M77" i="1"/>
  <c r="L77" i="1"/>
  <c r="K77" i="1"/>
  <c r="G77" i="1"/>
  <c r="F77" i="1"/>
  <c r="E77" i="1"/>
  <c r="D77" i="1"/>
  <c r="C77" i="1"/>
  <c r="O48" i="1"/>
  <c r="N48" i="1"/>
  <c r="M48" i="1"/>
  <c r="L48" i="1"/>
  <c r="K48" i="1"/>
  <c r="G48" i="1"/>
  <c r="F48" i="1"/>
  <c r="E48" i="1"/>
  <c r="D48" i="1"/>
  <c r="C48" i="1"/>
  <c r="O308" i="1"/>
  <c r="N308" i="1"/>
  <c r="M308" i="1"/>
  <c r="L308" i="1"/>
  <c r="K308" i="1"/>
  <c r="G308" i="1"/>
  <c r="F308" i="1"/>
  <c r="E308" i="1"/>
  <c r="D308" i="1"/>
  <c r="C308" i="1"/>
  <c r="O279" i="1"/>
  <c r="N279" i="1"/>
  <c r="M279" i="1"/>
  <c r="L279" i="1"/>
  <c r="K279" i="1"/>
  <c r="G279" i="1"/>
  <c r="F279" i="1"/>
  <c r="E279" i="1"/>
  <c r="D279" i="1"/>
  <c r="C279" i="1"/>
  <c r="O249" i="1"/>
  <c r="N249" i="1"/>
  <c r="M249" i="1"/>
  <c r="L249" i="1"/>
  <c r="K249" i="1"/>
  <c r="G249" i="1"/>
  <c r="F249" i="1"/>
  <c r="E249" i="1"/>
  <c r="D249" i="1"/>
  <c r="C249" i="1"/>
  <c r="O219" i="1"/>
  <c r="N219" i="1"/>
  <c r="M219" i="1"/>
  <c r="L219" i="1"/>
  <c r="K219" i="1"/>
  <c r="G219" i="1"/>
  <c r="F219" i="1"/>
  <c r="E219" i="1"/>
  <c r="D219" i="1"/>
  <c r="C219" i="1"/>
  <c r="O190" i="1"/>
  <c r="N190" i="1"/>
  <c r="M190" i="1"/>
  <c r="L190" i="1"/>
  <c r="K190" i="1"/>
  <c r="G190" i="1"/>
  <c r="F190" i="1"/>
  <c r="E190" i="1"/>
  <c r="D190" i="1"/>
  <c r="C190" i="1"/>
  <c r="O162" i="1"/>
  <c r="N162" i="1"/>
  <c r="M162" i="1"/>
  <c r="L162" i="1"/>
  <c r="K162" i="1"/>
  <c r="G162" i="1"/>
  <c r="F162" i="1"/>
  <c r="E162" i="1"/>
  <c r="D162" i="1"/>
  <c r="C162" i="1"/>
  <c r="O133" i="1"/>
  <c r="N133" i="1"/>
  <c r="M133" i="1"/>
  <c r="L133" i="1"/>
  <c r="K133" i="1"/>
  <c r="G133" i="1"/>
  <c r="F133" i="1"/>
  <c r="E133" i="1"/>
  <c r="D133" i="1"/>
  <c r="C133" i="1"/>
  <c r="O104" i="1"/>
  <c r="N104" i="1"/>
  <c r="M104" i="1"/>
  <c r="L104" i="1"/>
  <c r="K104" i="1"/>
  <c r="G104" i="1"/>
  <c r="F104" i="1"/>
  <c r="E104" i="1"/>
  <c r="D104" i="1"/>
  <c r="C104" i="1"/>
  <c r="O76" i="1"/>
  <c r="N76" i="1"/>
  <c r="M76" i="1"/>
  <c r="L76" i="1"/>
  <c r="K76" i="1"/>
  <c r="G76" i="1"/>
  <c r="F76" i="1"/>
  <c r="E76" i="1"/>
  <c r="D76" i="1"/>
  <c r="C76" i="1"/>
  <c r="P47" i="1"/>
  <c r="O47" i="1"/>
  <c r="N47" i="1"/>
  <c r="M47" i="1"/>
  <c r="L47" i="1"/>
  <c r="K47" i="1"/>
  <c r="H47" i="1"/>
  <c r="G47" i="1"/>
  <c r="F47" i="1"/>
  <c r="E47" i="1"/>
  <c r="D47" i="1"/>
  <c r="C47" i="1"/>
  <c r="O307" i="1"/>
  <c r="N307" i="1"/>
  <c r="M307" i="1"/>
  <c r="L307" i="1"/>
  <c r="O304" i="1"/>
  <c r="N304" i="1"/>
  <c r="M304" i="1"/>
  <c r="L304" i="1"/>
  <c r="K304" i="1"/>
  <c r="G307" i="1"/>
  <c r="F307" i="1"/>
  <c r="E307" i="1"/>
  <c r="D307" i="1"/>
  <c r="C307" i="1"/>
  <c r="O278" i="1"/>
  <c r="N278" i="1"/>
  <c r="M278" i="1"/>
  <c r="L278" i="1"/>
  <c r="G278" i="1"/>
  <c r="F278" i="1"/>
  <c r="E278" i="1"/>
  <c r="D278" i="1"/>
  <c r="C278" i="1"/>
  <c r="O269" i="1"/>
  <c r="N269" i="1"/>
  <c r="M269" i="1"/>
  <c r="L269" i="1"/>
  <c r="G269" i="1"/>
  <c r="F269" i="1"/>
  <c r="E269" i="1"/>
  <c r="D269" i="1"/>
  <c r="O258" i="1"/>
  <c r="N258" i="1"/>
  <c r="M258" i="1"/>
  <c r="L258" i="1"/>
  <c r="G258" i="1"/>
  <c r="F258" i="1"/>
  <c r="E258" i="1"/>
  <c r="D258" i="1"/>
  <c r="O248" i="1"/>
  <c r="N248" i="1"/>
  <c r="M248" i="1"/>
  <c r="L248" i="1"/>
  <c r="O245" i="1"/>
  <c r="N245" i="1"/>
  <c r="M245" i="1"/>
  <c r="L245" i="1"/>
  <c r="K245" i="1"/>
  <c r="G248" i="1"/>
  <c r="F248" i="1"/>
  <c r="E248" i="1"/>
  <c r="D248" i="1"/>
  <c r="C248" i="1"/>
  <c r="O218" i="1"/>
  <c r="N218" i="1"/>
  <c r="M218" i="1"/>
  <c r="L218" i="1"/>
  <c r="O215" i="1"/>
  <c r="N215" i="1"/>
  <c r="M215" i="1"/>
  <c r="L215" i="1"/>
  <c r="K215" i="1"/>
  <c r="G218" i="1"/>
  <c r="F218" i="1"/>
  <c r="E218" i="1"/>
  <c r="D218" i="1"/>
  <c r="C218" i="1"/>
  <c r="O189" i="1"/>
  <c r="N189" i="1"/>
  <c r="M189" i="1"/>
  <c r="L189" i="1"/>
  <c r="G189" i="1"/>
  <c r="F189" i="1"/>
  <c r="E189" i="1"/>
  <c r="D189" i="1"/>
  <c r="O161" i="1"/>
  <c r="N161" i="1"/>
  <c r="M161" i="1"/>
  <c r="L161" i="1"/>
  <c r="O158" i="1"/>
  <c r="N158" i="1"/>
  <c r="M158" i="1"/>
  <c r="L158" i="1"/>
  <c r="K158" i="1"/>
  <c r="G161" i="1"/>
  <c r="F161" i="1"/>
  <c r="E161" i="1"/>
  <c r="D161" i="1"/>
  <c r="C161" i="1"/>
  <c r="O141" i="1"/>
  <c r="N141" i="1"/>
  <c r="M141" i="1"/>
  <c r="L141" i="1"/>
  <c r="G141" i="1"/>
  <c r="F141" i="1"/>
  <c r="E141" i="1"/>
  <c r="D141" i="1"/>
  <c r="O132" i="1"/>
  <c r="N132" i="1"/>
  <c r="M132" i="1"/>
  <c r="L132" i="1"/>
  <c r="G132" i="1"/>
  <c r="F132" i="1"/>
  <c r="E132" i="1"/>
  <c r="D132" i="1"/>
  <c r="C132" i="1"/>
  <c r="O103" i="1"/>
  <c r="N103" i="1"/>
  <c r="M103" i="1"/>
  <c r="L103" i="1"/>
  <c r="O100" i="1"/>
  <c r="O101" i="1" s="1"/>
  <c r="N100" i="1"/>
  <c r="M100" i="1"/>
  <c r="L100" i="1"/>
  <c r="K100" i="1"/>
  <c r="G103" i="1"/>
  <c r="F103" i="1"/>
  <c r="E103" i="1"/>
  <c r="D103" i="1"/>
  <c r="O94" i="1"/>
  <c r="N94" i="1"/>
  <c r="M94" i="1"/>
  <c r="L94" i="1"/>
  <c r="G94" i="1"/>
  <c r="F94" i="1"/>
  <c r="E94" i="1"/>
  <c r="D94" i="1"/>
  <c r="O75" i="1"/>
  <c r="N75" i="1"/>
  <c r="M75" i="1"/>
  <c r="L75" i="1"/>
  <c r="G75" i="1"/>
  <c r="F75" i="1"/>
  <c r="E75" i="1"/>
  <c r="D75" i="1"/>
  <c r="C75" i="1"/>
  <c r="P46" i="1"/>
  <c r="O46" i="1"/>
  <c r="N46" i="1"/>
  <c r="M46" i="1"/>
  <c r="L46" i="1"/>
  <c r="H46" i="1"/>
  <c r="G46" i="1"/>
  <c r="F46" i="1"/>
  <c r="E46" i="1"/>
  <c r="D46" i="1"/>
  <c r="C46" i="1"/>
  <c r="P43" i="1"/>
  <c r="O43" i="1"/>
  <c r="O44" i="1" s="1"/>
  <c r="N43" i="1"/>
  <c r="M43" i="1"/>
  <c r="L43" i="1"/>
  <c r="K43" i="1"/>
  <c r="O316" i="1"/>
  <c r="N316" i="1"/>
  <c r="M316" i="1"/>
  <c r="L316" i="1"/>
  <c r="K316" i="1"/>
  <c r="O313" i="1"/>
  <c r="N313" i="1"/>
  <c r="M313" i="1"/>
  <c r="L313" i="1"/>
  <c r="K313" i="1"/>
  <c r="O312" i="1"/>
  <c r="N312" i="1"/>
  <c r="M312" i="1"/>
  <c r="L312" i="1"/>
  <c r="K312" i="1"/>
  <c r="G316" i="1"/>
  <c r="F316" i="1"/>
  <c r="E316" i="1"/>
  <c r="D316" i="1"/>
  <c r="C316" i="1"/>
  <c r="G313" i="1"/>
  <c r="F313" i="1"/>
  <c r="E313" i="1"/>
  <c r="D313" i="1"/>
  <c r="G312" i="1"/>
  <c r="F312" i="1"/>
  <c r="E312" i="1"/>
  <c r="D312" i="1"/>
  <c r="C31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G301" i="1"/>
  <c r="F301" i="1"/>
  <c r="E301" i="1"/>
  <c r="D301" i="1"/>
  <c r="C301" i="1"/>
  <c r="G300" i="1"/>
  <c r="F300" i="1"/>
  <c r="E300" i="1"/>
  <c r="D300" i="1"/>
  <c r="C300" i="1"/>
  <c r="G299" i="1"/>
  <c r="F299" i="1"/>
  <c r="E299" i="1"/>
  <c r="D299" i="1"/>
  <c r="C299" i="1"/>
  <c r="O284" i="1"/>
  <c r="N284" i="1"/>
  <c r="M284" i="1"/>
  <c r="L284" i="1"/>
  <c r="K284" i="1"/>
  <c r="O283" i="1"/>
  <c r="N283" i="1"/>
  <c r="M283" i="1"/>
  <c r="L283" i="1"/>
  <c r="K283" i="1"/>
  <c r="G284" i="1"/>
  <c r="F284" i="1"/>
  <c r="E284" i="1"/>
  <c r="D284" i="1"/>
  <c r="G283" i="1"/>
  <c r="F283" i="1"/>
  <c r="E283" i="1"/>
  <c r="D283" i="1"/>
  <c r="C283" i="1"/>
  <c r="O272" i="1"/>
  <c r="N272" i="1"/>
  <c r="M272" i="1"/>
  <c r="L272" i="1"/>
  <c r="K272" i="1"/>
  <c r="O271" i="1"/>
  <c r="N271" i="1"/>
  <c r="M271" i="1"/>
  <c r="L271" i="1"/>
  <c r="K271" i="1"/>
  <c r="G272" i="1"/>
  <c r="F272" i="1"/>
  <c r="E272" i="1"/>
  <c r="D272" i="1"/>
  <c r="C272" i="1"/>
  <c r="G271" i="1"/>
  <c r="F271" i="1"/>
  <c r="E271" i="1"/>
  <c r="D271" i="1"/>
  <c r="C271" i="1"/>
  <c r="O259" i="1"/>
  <c r="N259" i="1"/>
  <c r="M259" i="1"/>
  <c r="L259" i="1"/>
  <c r="K259" i="1"/>
  <c r="G259" i="1"/>
  <c r="F259" i="1"/>
  <c r="E259" i="1"/>
  <c r="D259" i="1"/>
  <c r="C259" i="1"/>
  <c r="O254" i="1"/>
  <c r="N254" i="1"/>
  <c r="M254" i="1"/>
  <c r="L254" i="1"/>
  <c r="K254" i="1"/>
  <c r="O253" i="1"/>
  <c r="N253" i="1"/>
  <c r="M253" i="1"/>
  <c r="L253" i="1"/>
  <c r="K253" i="1"/>
  <c r="G254" i="1"/>
  <c r="F254" i="1"/>
  <c r="E254" i="1"/>
  <c r="D254" i="1"/>
  <c r="G253" i="1"/>
  <c r="F253" i="1"/>
  <c r="E253" i="1"/>
  <c r="D253" i="1"/>
  <c r="C253" i="1"/>
  <c r="O241" i="1"/>
  <c r="N241" i="1"/>
  <c r="M241" i="1"/>
  <c r="L241" i="1"/>
  <c r="K241" i="1"/>
  <c r="O240" i="1"/>
  <c r="N240" i="1"/>
  <c r="M240" i="1"/>
  <c r="L240" i="1"/>
  <c r="K240" i="1"/>
  <c r="G242" i="1"/>
  <c r="F242" i="1"/>
  <c r="E242" i="1"/>
  <c r="D242" i="1"/>
  <c r="C242" i="1"/>
  <c r="G241" i="1"/>
  <c r="F241" i="1"/>
  <c r="E241" i="1"/>
  <c r="D241" i="1"/>
  <c r="C241" i="1"/>
  <c r="G240" i="1"/>
  <c r="F240" i="1"/>
  <c r="E240" i="1"/>
  <c r="D240" i="1"/>
  <c r="C240" i="1"/>
  <c r="O225" i="1"/>
  <c r="N225" i="1"/>
  <c r="M225" i="1"/>
  <c r="L225" i="1"/>
  <c r="K225" i="1"/>
  <c r="O224" i="1"/>
  <c r="N224" i="1"/>
  <c r="M224" i="1"/>
  <c r="L224" i="1"/>
  <c r="K224" i="1"/>
  <c r="G225" i="1"/>
  <c r="F225" i="1"/>
  <c r="E225" i="1"/>
  <c r="D225" i="1"/>
  <c r="G224" i="1"/>
  <c r="F224" i="1"/>
  <c r="E224" i="1"/>
  <c r="D224" i="1"/>
  <c r="C224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D210" i="1"/>
  <c r="C210" i="1"/>
  <c r="O200" i="1"/>
  <c r="N200" i="1"/>
  <c r="M200" i="1"/>
  <c r="L200" i="1"/>
  <c r="K200" i="1"/>
  <c r="G200" i="1"/>
  <c r="F200" i="1"/>
  <c r="E200" i="1"/>
  <c r="D200" i="1"/>
  <c r="C200" i="1"/>
  <c r="O196" i="1"/>
  <c r="N196" i="1"/>
  <c r="M196" i="1"/>
  <c r="L196" i="1"/>
  <c r="K196" i="1"/>
  <c r="O195" i="1"/>
  <c r="N195" i="1"/>
  <c r="M195" i="1"/>
  <c r="L195" i="1"/>
  <c r="K195" i="1"/>
  <c r="G196" i="1"/>
  <c r="F196" i="1"/>
  <c r="E196" i="1"/>
  <c r="D196" i="1"/>
  <c r="G195" i="1"/>
  <c r="F195" i="1"/>
  <c r="E195" i="1"/>
  <c r="D195" i="1"/>
  <c r="C195" i="1"/>
  <c r="O183" i="1"/>
  <c r="N183" i="1"/>
  <c r="M183" i="1"/>
  <c r="L183" i="1"/>
  <c r="K183" i="1"/>
  <c r="O182" i="1"/>
  <c r="N182" i="1"/>
  <c r="M182" i="1"/>
  <c r="L182" i="1"/>
  <c r="K182" i="1"/>
  <c r="G183" i="1"/>
  <c r="F183" i="1"/>
  <c r="E183" i="1"/>
  <c r="D183" i="1"/>
  <c r="C183" i="1"/>
  <c r="G182" i="1"/>
  <c r="F182" i="1"/>
  <c r="E182" i="1"/>
  <c r="D182" i="1"/>
  <c r="C182" i="1"/>
  <c r="O170" i="1"/>
  <c r="N170" i="1"/>
  <c r="M170" i="1"/>
  <c r="L170" i="1"/>
  <c r="K170" i="1"/>
  <c r="O167" i="1"/>
  <c r="N167" i="1"/>
  <c r="M167" i="1"/>
  <c r="L167" i="1"/>
  <c r="K167" i="1"/>
  <c r="O166" i="1"/>
  <c r="N166" i="1"/>
  <c r="M166" i="1"/>
  <c r="L166" i="1"/>
  <c r="K166" i="1"/>
  <c r="G170" i="1"/>
  <c r="F170" i="1"/>
  <c r="E170" i="1"/>
  <c r="D170" i="1"/>
  <c r="C170" i="1"/>
  <c r="G167" i="1"/>
  <c r="F167" i="1"/>
  <c r="E167" i="1"/>
  <c r="D167" i="1"/>
  <c r="G166" i="1"/>
  <c r="F166" i="1"/>
  <c r="E166" i="1"/>
  <c r="D166" i="1"/>
  <c r="C16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G155" i="1"/>
  <c r="F155" i="1"/>
  <c r="E155" i="1"/>
  <c r="D155" i="1"/>
  <c r="C155" i="1"/>
  <c r="G154" i="1"/>
  <c r="F154" i="1"/>
  <c r="E154" i="1"/>
  <c r="D154" i="1"/>
  <c r="C154" i="1"/>
  <c r="G153" i="1"/>
  <c r="F153" i="1"/>
  <c r="E153" i="1"/>
  <c r="D153" i="1"/>
  <c r="C153" i="1"/>
  <c r="O142" i="1"/>
  <c r="N142" i="1"/>
  <c r="M142" i="1"/>
  <c r="L142" i="1"/>
  <c r="K142" i="1"/>
  <c r="G142" i="1"/>
  <c r="F142" i="1"/>
  <c r="E142" i="1"/>
  <c r="D142" i="1"/>
  <c r="C142" i="1"/>
  <c r="O137" i="1"/>
  <c r="N137" i="1"/>
  <c r="M137" i="1"/>
  <c r="L137" i="1"/>
  <c r="K137" i="1"/>
  <c r="O136" i="1"/>
  <c r="N136" i="1"/>
  <c r="M136" i="1"/>
  <c r="L136" i="1"/>
  <c r="K136" i="1"/>
  <c r="G137" i="1"/>
  <c r="F137" i="1"/>
  <c r="E137" i="1"/>
  <c r="D137" i="1"/>
  <c r="G136" i="1"/>
  <c r="F136" i="1"/>
  <c r="E136" i="1"/>
  <c r="D136" i="1"/>
  <c r="C136" i="1"/>
  <c r="O125" i="1"/>
  <c r="N125" i="1"/>
  <c r="M125" i="1"/>
  <c r="L125" i="1"/>
  <c r="K125" i="1"/>
  <c r="O124" i="1"/>
  <c r="N124" i="1"/>
  <c r="M124" i="1"/>
  <c r="L124" i="1"/>
  <c r="K124" i="1"/>
  <c r="G126" i="1"/>
  <c r="F126" i="1"/>
  <c r="E126" i="1"/>
  <c r="D126" i="1"/>
  <c r="C126" i="1"/>
  <c r="G125" i="1"/>
  <c r="F125" i="1"/>
  <c r="E125" i="1"/>
  <c r="D125" i="1"/>
  <c r="C125" i="1"/>
  <c r="G124" i="1"/>
  <c r="F124" i="1"/>
  <c r="E124" i="1"/>
  <c r="D124" i="1"/>
  <c r="C124" i="1"/>
  <c r="O110" i="1"/>
  <c r="N110" i="1"/>
  <c r="M110" i="1"/>
  <c r="L110" i="1"/>
  <c r="K110" i="1"/>
  <c r="O109" i="1"/>
  <c r="N109" i="1"/>
  <c r="M109" i="1"/>
  <c r="L109" i="1"/>
  <c r="K109" i="1"/>
  <c r="G110" i="1"/>
  <c r="F110" i="1"/>
  <c r="E110" i="1"/>
  <c r="D110" i="1"/>
  <c r="G109" i="1"/>
  <c r="F109" i="1"/>
  <c r="E109" i="1"/>
  <c r="D109" i="1"/>
  <c r="C109" i="1"/>
  <c r="O97" i="1"/>
  <c r="N97" i="1"/>
  <c r="M97" i="1"/>
  <c r="L97" i="1"/>
  <c r="K97" i="1"/>
  <c r="O96" i="1"/>
  <c r="N96" i="1"/>
  <c r="M96" i="1"/>
  <c r="L96" i="1"/>
  <c r="K96" i="1"/>
  <c r="G97" i="1"/>
  <c r="F97" i="1"/>
  <c r="E97" i="1"/>
  <c r="D97" i="1"/>
  <c r="C97" i="1"/>
  <c r="G96" i="1"/>
  <c r="F96" i="1"/>
  <c r="E96" i="1"/>
  <c r="D96" i="1"/>
  <c r="C96" i="1"/>
  <c r="O84" i="1"/>
  <c r="N84" i="1"/>
  <c r="M84" i="1"/>
  <c r="L84" i="1"/>
  <c r="K84" i="1"/>
  <c r="O81" i="1"/>
  <c r="N81" i="1"/>
  <c r="M81" i="1"/>
  <c r="L81" i="1"/>
  <c r="K81" i="1"/>
  <c r="O80" i="1"/>
  <c r="N80" i="1"/>
  <c r="M80" i="1"/>
  <c r="L80" i="1"/>
  <c r="K80" i="1"/>
  <c r="G84" i="1"/>
  <c r="F84" i="1"/>
  <c r="E84" i="1"/>
  <c r="D84" i="1"/>
  <c r="C84" i="1"/>
  <c r="G81" i="1"/>
  <c r="F81" i="1"/>
  <c r="E81" i="1"/>
  <c r="D81" i="1"/>
  <c r="G80" i="1"/>
  <c r="F80" i="1"/>
  <c r="E80" i="1"/>
  <c r="D80" i="1"/>
  <c r="C80" i="1"/>
  <c r="O69" i="1"/>
  <c r="N69" i="1"/>
  <c r="M69" i="1"/>
  <c r="L69" i="1"/>
  <c r="K69" i="1"/>
  <c r="O68" i="1"/>
  <c r="N68" i="1"/>
  <c r="M68" i="1"/>
  <c r="L68" i="1"/>
  <c r="K68" i="1"/>
  <c r="O66" i="1"/>
  <c r="N66" i="1"/>
  <c r="M66" i="1"/>
  <c r="L66" i="1"/>
  <c r="K66" i="1"/>
  <c r="G69" i="1"/>
  <c r="F69" i="1"/>
  <c r="E69" i="1"/>
  <c r="D69" i="1"/>
  <c r="C69" i="1"/>
  <c r="G68" i="1"/>
  <c r="F68" i="1"/>
  <c r="E68" i="1"/>
  <c r="D68" i="1"/>
  <c r="C68" i="1"/>
  <c r="G66" i="1"/>
  <c r="F66" i="1"/>
  <c r="E66" i="1"/>
  <c r="D66" i="1"/>
  <c r="C66" i="1"/>
  <c r="O55" i="1"/>
  <c r="N55" i="1"/>
  <c r="M55" i="1"/>
  <c r="L55" i="1"/>
  <c r="K55" i="1"/>
  <c r="O52" i="1"/>
  <c r="N52" i="1"/>
  <c r="M52" i="1"/>
  <c r="L52" i="1"/>
  <c r="K52" i="1"/>
  <c r="O51" i="1"/>
  <c r="N51" i="1"/>
  <c r="M51" i="1"/>
  <c r="L51" i="1"/>
  <c r="K51" i="1"/>
  <c r="G55" i="1"/>
  <c r="F55" i="1"/>
  <c r="E55" i="1"/>
  <c r="D55" i="1"/>
  <c r="C55" i="1"/>
  <c r="G52" i="1"/>
  <c r="F52" i="1"/>
  <c r="E52" i="1"/>
  <c r="D52" i="1"/>
  <c r="G51" i="1"/>
  <c r="F51" i="1"/>
  <c r="E51" i="1"/>
  <c r="D51" i="1"/>
  <c r="C51" i="1"/>
  <c r="P40" i="1"/>
  <c r="O40" i="1"/>
  <c r="N40" i="1"/>
  <c r="M40" i="1"/>
  <c r="L40" i="1"/>
  <c r="K40" i="1"/>
  <c r="J40" i="1"/>
  <c r="H40" i="1"/>
  <c r="G40" i="1"/>
  <c r="F40" i="1"/>
  <c r="E40" i="1"/>
  <c r="D40" i="1"/>
  <c r="C40" i="1"/>
  <c r="B40" i="1"/>
  <c r="P39" i="1"/>
  <c r="O39" i="1"/>
  <c r="N39" i="1"/>
  <c r="M39" i="1"/>
  <c r="L39" i="1"/>
  <c r="K39" i="1"/>
  <c r="J39" i="1"/>
  <c r="H39" i="1"/>
  <c r="G39" i="1"/>
  <c r="F39" i="1"/>
  <c r="E39" i="1"/>
  <c r="D39" i="1"/>
  <c r="C39" i="1"/>
  <c r="B39" i="1"/>
  <c r="O317" i="1"/>
  <c r="N317" i="1"/>
  <c r="M317" i="1"/>
  <c r="L317" i="1"/>
  <c r="K317" i="1"/>
  <c r="G317" i="1"/>
  <c r="F317" i="1"/>
  <c r="E317" i="1"/>
  <c r="D317" i="1"/>
  <c r="C317" i="1"/>
  <c r="O311" i="1"/>
  <c r="N311" i="1"/>
  <c r="M311" i="1"/>
  <c r="L311" i="1"/>
  <c r="K311" i="1"/>
  <c r="G311" i="1"/>
  <c r="F311" i="1"/>
  <c r="E311" i="1"/>
  <c r="D311" i="1"/>
  <c r="C311" i="1"/>
  <c r="O298" i="1"/>
  <c r="N298" i="1"/>
  <c r="M298" i="1"/>
  <c r="L298" i="1"/>
  <c r="K298" i="1"/>
  <c r="G298" i="1"/>
  <c r="F298" i="1"/>
  <c r="E298" i="1"/>
  <c r="D298" i="1"/>
  <c r="C298" i="1"/>
  <c r="O289" i="1"/>
  <c r="N289" i="1"/>
  <c r="M289" i="1"/>
  <c r="L289" i="1"/>
  <c r="K289" i="1"/>
  <c r="G289" i="1"/>
  <c r="F289" i="1"/>
  <c r="E289" i="1"/>
  <c r="D289" i="1"/>
  <c r="O282" i="1"/>
  <c r="N282" i="1"/>
  <c r="M282" i="1"/>
  <c r="L282" i="1"/>
  <c r="K282" i="1"/>
  <c r="G282" i="1"/>
  <c r="F282" i="1"/>
  <c r="E282" i="1"/>
  <c r="D282" i="1"/>
  <c r="C282" i="1"/>
  <c r="O275" i="1"/>
  <c r="N275" i="1"/>
  <c r="M275" i="1"/>
  <c r="L275" i="1"/>
  <c r="K275" i="1"/>
  <c r="G275" i="1"/>
  <c r="F275" i="1"/>
  <c r="E275" i="1"/>
  <c r="D275" i="1"/>
  <c r="C275" i="1"/>
  <c r="O270" i="1"/>
  <c r="N270" i="1"/>
  <c r="M270" i="1"/>
  <c r="L270" i="1"/>
  <c r="K270" i="1"/>
  <c r="G270" i="1"/>
  <c r="F270" i="1"/>
  <c r="E270" i="1"/>
  <c r="D270" i="1"/>
  <c r="C270" i="1"/>
  <c r="O260" i="1"/>
  <c r="N260" i="1"/>
  <c r="M260" i="1"/>
  <c r="L260" i="1"/>
  <c r="K260" i="1"/>
  <c r="G260" i="1"/>
  <c r="F260" i="1"/>
  <c r="E260" i="1"/>
  <c r="D260" i="1"/>
  <c r="C260" i="1"/>
  <c r="O252" i="1"/>
  <c r="N252" i="1"/>
  <c r="M252" i="1"/>
  <c r="L252" i="1"/>
  <c r="K252" i="1"/>
  <c r="G252" i="1"/>
  <c r="F252" i="1"/>
  <c r="E252" i="1"/>
  <c r="D252" i="1"/>
  <c r="C252" i="1"/>
  <c r="O239" i="1"/>
  <c r="N239" i="1"/>
  <c r="M239" i="1"/>
  <c r="L239" i="1"/>
  <c r="K239" i="1"/>
  <c r="G239" i="1"/>
  <c r="F239" i="1"/>
  <c r="E239" i="1"/>
  <c r="D239" i="1"/>
  <c r="C239" i="1"/>
  <c r="O229" i="1"/>
  <c r="N229" i="1"/>
  <c r="M229" i="1"/>
  <c r="L229" i="1"/>
  <c r="K229" i="1"/>
  <c r="G229" i="1"/>
  <c r="F229" i="1"/>
  <c r="E229" i="1"/>
  <c r="D229" i="1"/>
  <c r="C229" i="1"/>
  <c r="O223" i="1"/>
  <c r="N223" i="1"/>
  <c r="M223" i="1"/>
  <c r="L223" i="1"/>
  <c r="K223" i="1"/>
  <c r="G223" i="1"/>
  <c r="F223" i="1"/>
  <c r="E223" i="1"/>
  <c r="D223" i="1"/>
  <c r="C223" i="1"/>
  <c r="O209" i="1"/>
  <c r="N209" i="1"/>
  <c r="M209" i="1"/>
  <c r="L209" i="1"/>
  <c r="K209" i="1"/>
  <c r="G209" i="1"/>
  <c r="F209" i="1"/>
  <c r="E209" i="1"/>
  <c r="D209" i="1"/>
  <c r="C209" i="1"/>
  <c r="O201" i="1"/>
  <c r="N201" i="1"/>
  <c r="M201" i="1"/>
  <c r="L201" i="1"/>
  <c r="K201" i="1"/>
  <c r="G201" i="1"/>
  <c r="F201" i="1"/>
  <c r="E201" i="1"/>
  <c r="D201" i="1"/>
  <c r="C201" i="1"/>
  <c r="O194" i="1"/>
  <c r="N194" i="1"/>
  <c r="M194" i="1"/>
  <c r="L194" i="1"/>
  <c r="K194" i="1"/>
  <c r="G194" i="1"/>
  <c r="F194" i="1"/>
  <c r="E194" i="1"/>
  <c r="D194" i="1"/>
  <c r="C194" i="1"/>
  <c r="O186" i="1"/>
  <c r="N186" i="1"/>
  <c r="M186" i="1"/>
  <c r="L186" i="1"/>
  <c r="K186" i="1"/>
  <c r="G186" i="1"/>
  <c r="F186" i="1"/>
  <c r="E186" i="1"/>
  <c r="D186" i="1"/>
  <c r="C186" i="1"/>
  <c r="O180" i="1"/>
  <c r="N180" i="1"/>
  <c r="M180" i="1"/>
  <c r="L180" i="1"/>
  <c r="K180" i="1"/>
  <c r="G180" i="1"/>
  <c r="F180" i="1"/>
  <c r="E180" i="1"/>
  <c r="D180" i="1"/>
  <c r="C180" i="1"/>
  <c r="O171" i="1"/>
  <c r="N171" i="1"/>
  <c r="M171" i="1"/>
  <c r="L171" i="1"/>
  <c r="K171" i="1"/>
  <c r="G171" i="1"/>
  <c r="F171" i="1"/>
  <c r="E171" i="1"/>
  <c r="D171" i="1"/>
  <c r="C171" i="1"/>
  <c r="O165" i="1"/>
  <c r="N165" i="1"/>
  <c r="M165" i="1"/>
  <c r="L165" i="1"/>
  <c r="K165" i="1"/>
  <c r="G165" i="1"/>
  <c r="F165" i="1"/>
  <c r="E165" i="1"/>
  <c r="D165" i="1"/>
  <c r="C165" i="1"/>
  <c r="O152" i="1"/>
  <c r="N152" i="1"/>
  <c r="M152" i="1"/>
  <c r="L152" i="1"/>
  <c r="K152" i="1"/>
  <c r="G152" i="1"/>
  <c r="F152" i="1"/>
  <c r="E152" i="1"/>
  <c r="D152" i="1"/>
  <c r="C152" i="1"/>
  <c r="O143" i="1"/>
  <c r="N143" i="1"/>
  <c r="M143" i="1"/>
  <c r="L143" i="1"/>
  <c r="K143" i="1"/>
  <c r="G143" i="1"/>
  <c r="F143" i="1"/>
  <c r="E143" i="1"/>
  <c r="D143" i="1"/>
  <c r="C143" i="1"/>
  <c r="O135" i="1"/>
  <c r="N135" i="1"/>
  <c r="M135" i="1"/>
  <c r="L135" i="1"/>
  <c r="K135" i="1"/>
  <c r="G135" i="1"/>
  <c r="F135" i="1"/>
  <c r="E135" i="1"/>
  <c r="D135" i="1"/>
  <c r="C135" i="1"/>
  <c r="O129" i="1"/>
  <c r="N129" i="1"/>
  <c r="M129" i="1"/>
  <c r="L129" i="1"/>
  <c r="K129" i="1"/>
  <c r="G129" i="1"/>
  <c r="F129" i="1"/>
  <c r="E129" i="1"/>
  <c r="D129" i="1"/>
  <c r="C129" i="1"/>
  <c r="O123" i="1"/>
  <c r="N123" i="1"/>
  <c r="M123" i="1"/>
  <c r="L123" i="1"/>
  <c r="K123" i="1"/>
  <c r="G123" i="1"/>
  <c r="F123" i="1"/>
  <c r="E123" i="1"/>
  <c r="D123" i="1"/>
  <c r="C123" i="1"/>
  <c r="O115" i="1"/>
  <c r="N115" i="1"/>
  <c r="M115" i="1"/>
  <c r="L115" i="1"/>
  <c r="K115" i="1"/>
  <c r="G115" i="1"/>
  <c r="F115" i="1"/>
  <c r="E115" i="1"/>
  <c r="D115" i="1"/>
  <c r="C115" i="1"/>
  <c r="O108" i="1"/>
  <c r="N108" i="1"/>
  <c r="M108" i="1"/>
  <c r="L108" i="1"/>
  <c r="K108" i="1"/>
  <c r="G108" i="1"/>
  <c r="F108" i="1"/>
  <c r="E108" i="1"/>
  <c r="D108" i="1"/>
  <c r="C108" i="1"/>
  <c r="O95" i="1"/>
  <c r="N95" i="1"/>
  <c r="M95" i="1"/>
  <c r="L95" i="1"/>
  <c r="K95" i="1"/>
  <c r="G95" i="1"/>
  <c r="F95" i="1"/>
  <c r="E95" i="1"/>
  <c r="D95" i="1"/>
  <c r="C95" i="1"/>
  <c r="O85" i="1"/>
  <c r="N85" i="1"/>
  <c r="M85" i="1"/>
  <c r="L85" i="1"/>
  <c r="K85" i="1"/>
  <c r="G85" i="1"/>
  <c r="F85" i="1"/>
  <c r="E85" i="1"/>
  <c r="D85" i="1"/>
  <c r="O79" i="1"/>
  <c r="N79" i="1"/>
  <c r="M79" i="1"/>
  <c r="L79" i="1"/>
  <c r="K79" i="1"/>
  <c r="G79" i="1"/>
  <c r="F79" i="1"/>
  <c r="E79" i="1"/>
  <c r="D79" i="1"/>
  <c r="C79" i="1"/>
  <c r="O72" i="1"/>
  <c r="O73" i="1" s="1"/>
  <c r="N72" i="1"/>
  <c r="M72" i="1"/>
  <c r="L72" i="1"/>
  <c r="K72" i="1"/>
  <c r="G72" i="1"/>
  <c r="F72" i="1"/>
  <c r="E72" i="1"/>
  <c r="D72" i="1"/>
  <c r="C72" i="1"/>
  <c r="O67" i="1"/>
  <c r="N67" i="1"/>
  <c r="M67" i="1"/>
  <c r="L67" i="1"/>
  <c r="K67" i="1"/>
  <c r="G67" i="1"/>
  <c r="F67" i="1"/>
  <c r="E67" i="1"/>
  <c r="D67" i="1"/>
  <c r="C67" i="1"/>
  <c r="O57" i="1"/>
  <c r="N57" i="1"/>
  <c r="M57" i="1"/>
  <c r="L57" i="1"/>
  <c r="K57" i="1"/>
  <c r="G57" i="1"/>
  <c r="F57" i="1"/>
  <c r="E57" i="1"/>
  <c r="D57" i="1"/>
  <c r="C57" i="1"/>
  <c r="O50" i="1"/>
  <c r="N50" i="1"/>
  <c r="M50" i="1"/>
  <c r="L50" i="1"/>
  <c r="K50" i="1"/>
  <c r="G50" i="1"/>
  <c r="F50" i="1"/>
  <c r="E50" i="1"/>
  <c r="D50" i="1"/>
  <c r="C50" i="1"/>
  <c r="P37" i="1"/>
  <c r="O37" i="1"/>
  <c r="N37" i="1"/>
  <c r="M37" i="1"/>
  <c r="L37" i="1"/>
  <c r="K37" i="1"/>
  <c r="J37" i="1"/>
  <c r="H37" i="1"/>
  <c r="G37" i="1"/>
  <c r="F37" i="1"/>
  <c r="E37" i="1"/>
  <c r="D37" i="1"/>
  <c r="C37" i="1"/>
  <c r="B37" i="1"/>
  <c r="O288" i="1"/>
  <c r="O290" i="1" s="1"/>
  <c r="N288" i="1"/>
  <c r="M288" i="1"/>
  <c r="L288" i="1"/>
  <c r="K288" i="1"/>
  <c r="K290" i="1" s="1"/>
  <c r="G288" i="1"/>
  <c r="F288" i="1"/>
  <c r="E288" i="1"/>
  <c r="D288" i="1"/>
  <c r="C288" i="1"/>
  <c r="C290" i="1" s="1"/>
  <c r="O268" i="1"/>
  <c r="N268" i="1"/>
  <c r="M268" i="1"/>
  <c r="L268" i="1"/>
  <c r="K268" i="1"/>
  <c r="G268" i="1"/>
  <c r="F268" i="1"/>
  <c r="E268" i="1"/>
  <c r="D268" i="1"/>
  <c r="C268" i="1"/>
  <c r="O257" i="1"/>
  <c r="N257" i="1"/>
  <c r="M257" i="1"/>
  <c r="L257" i="1"/>
  <c r="K257" i="1"/>
  <c r="G257" i="1"/>
  <c r="F257" i="1"/>
  <c r="E257" i="1"/>
  <c r="D257" i="1"/>
  <c r="C257" i="1"/>
  <c r="O228" i="1"/>
  <c r="N228" i="1"/>
  <c r="M228" i="1"/>
  <c r="L228" i="1"/>
  <c r="K228" i="1"/>
  <c r="G228" i="1"/>
  <c r="F228" i="1"/>
  <c r="E228" i="1"/>
  <c r="D228" i="1"/>
  <c r="C228" i="1"/>
  <c r="O199" i="1"/>
  <c r="N199" i="1"/>
  <c r="M199" i="1"/>
  <c r="L199" i="1"/>
  <c r="G199" i="1"/>
  <c r="F199" i="1"/>
  <c r="E199" i="1"/>
  <c r="E202" i="1" s="1"/>
  <c r="D199" i="1"/>
  <c r="D202" i="1" s="1"/>
  <c r="O181" i="1"/>
  <c r="N181" i="1"/>
  <c r="M181" i="1"/>
  <c r="L181" i="1"/>
  <c r="K181" i="1"/>
  <c r="G181" i="1"/>
  <c r="F181" i="1"/>
  <c r="E181" i="1"/>
  <c r="D181" i="1"/>
  <c r="C181" i="1"/>
  <c r="O140" i="1"/>
  <c r="N140" i="1"/>
  <c r="M140" i="1"/>
  <c r="L140" i="1"/>
  <c r="K140" i="1"/>
  <c r="G140" i="1"/>
  <c r="F140" i="1"/>
  <c r="E140" i="1"/>
  <c r="D140" i="1"/>
  <c r="C140" i="1"/>
  <c r="O113" i="1"/>
  <c r="N113" i="1"/>
  <c r="M113" i="1"/>
  <c r="L113" i="1"/>
  <c r="K113" i="1"/>
  <c r="G113" i="1"/>
  <c r="F113" i="1"/>
  <c r="E113" i="1"/>
  <c r="D113" i="1"/>
  <c r="C113" i="1"/>
  <c r="O93" i="1"/>
  <c r="N93" i="1"/>
  <c r="M93" i="1"/>
  <c r="L93" i="1"/>
  <c r="K93" i="1"/>
  <c r="G93" i="1"/>
  <c r="F93" i="1"/>
  <c r="E93" i="1"/>
  <c r="D93" i="1"/>
  <c r="C93" i="1"/>
  <c r="P36" i="1"/>
  <c r="O36" i="1"/>
  <c r="N36" i="1"/>
  <c r="M36" i="1"/>
  <c r="L36" i="1"/>
  <c r="K36" i="1"/>
  <c r="J36" i="1"/>
  <c r="H36" i="1"/>
  <c r="G36" i="1"/>
  <c r="F36" i="1"/>
  <c r="E36" i="1"/>
  <c r="D36" i="1"/>
  <c r="C36" i="1"/>
  <c r="B36" i="1"/>
  <c r="K41" i="1" l="1"/>
  <c r="O41" i="1"/>
  <c r="F202" i="1"/>
  <c r="C41" i="1"/>
  <c r="G202" i="1"/>
  <c r="C116" i="1"/>
  <c r="C144" i="1"/>
  <c r="E144" i="1"/>
  <c r="G144" i="1"/>
  <c r="L144" i="1"/>
  <c r="N144" i="1"/>
  <c r="L202" i="1"/>
  <c r="N202" i="1"/>
  <c r="C261" i="1"/>
  <c r="G261" i="1"/>
  <c r="L261" i="1"/>
  <c r="K213" i="1"/>
  <c r="O98" i="1"/>
  <c r="O116" i="1"/>
  <c r="O144" i="1"/>
  <c r="O202" i="1"/>
  <c r="O231" i="1"/>
  <c r="O261" i="1"/>
  <c r="O273" i="1"/>
  <c r="O58" i="1"/>
  <c r="O138" i="1"/>
  <c r="O226" i="1"/>
  <c r="O285" i="1"/>
  <c r="O70" i="1"/>
  <c r="O127" i="1"/>
  <c r="O156" i="1"/>
  <c r="O184" i="1"/>
  <c r="O86" i="1"/>
  <c r="O172" i="1"/>
  <c r="O318" i="1"/>
  <c r="O53" i="1"/>
  <c r="O82" i="1"/>
  <c r="O111" i="1"/>
  <c r="O168" i="1"/>
  <c r="O197" i="1"/>
  <c r="O255" i="1"/>
  <c r="O314" i="1"/>
  <c r="O213" i="1"/>
  <c r="O243" i="1"/>
  <c r="O302" i="1"/>
  <c r="D144" i="1"/>
  <c r="F144" i="1"/>
  <c r="K144" i="1"/>
  <c r="M144" i="1"/>
  <c r="M202" i="1"/>
  <c r="D261" i="1"/>
  <c r="K261" i="1"/>
  <c r="K202" i="1"/>
  <c r="C202" i="1"/>
  <c r="K116" i="1"/>
  <c r="K58" i="1"/>
  <c r="C168" i="1"/>
  <c r="C314" i="1"/>
  <c r="C58" i="1"/>
  <c r="K168" i="1"/>
  <c r="K314" i="1"/>
  <c r="H273" i="1"/>
  <c r="P273" i="1"/>
  <c r="M273" i="1"/>
  <c r="K273" i="1"/>
  <c r="F273" i="1"/>
  <c r="D273" i="1"/>
  <c r="O117" i="1" l="1"/>
  <c r="O87" i="1"/>
  <c r="C273" i="1"/>
  <c r="E273" i="1"/>
  <c r="G273" i="1"/>
  <c r="L273" i="1"/>
  <c r="N273" i="1"/>
  <c r="D41" i="1" l="1"/>
  <c r="E41" i="1"/>
  <c r="F41" i="1"/>
  <c r="G41" i="1"/>
  <c r="H41" i="1"/>
  <c r="L41" i="1"/>
  <c r="M41" i="1"/>
  <c r="N41" i="1"/>
  <c r="P41" i="1"/>
  <c r="C44" i="1"/>
  <c r="D44" i="1"/>
  <c r="E44" i="1"/>
  <c r="F44" i="1"/>
  <c r="G44" i="1"/>
  <c r="H44" i="1"/>
  <c r="K44" i="1"/>
  <c r="L44" i="1"/>
  <c r="M44" i="1"/>
  <c r="N44" i="1"/>
  <c r="P44" i="1"/>
  <c r="C53" i="1"/>
  <c r="D53" i="1"/>
  <c r="E53" i="1"/>
  <c r="F53" i="1"/>
  <c r="G53" i="1"/>
  <c r="H53" i="1"/>
  <c r="K53" i="1"/>
  <c r="L53" i="1"/>
  <c r="M53" i="1"/>
  <c r="N53" i="1"/>
  <c r="P53" i="1"/>
  <c r="D58" i="1"/>
  <c r="E58" i="1"/>
  <c r="F58" i="1"/>
  <c r="G58" i="1"/>
  <c r="H58" i="1"/>
  <c r="L58" i="1"/>
  <c r="M58" i="1"/>
  <c r="N58" i="1"/>
  <c r="P58" i="1"/>
  <c r="C70" i="1"/>
  <c r="D70" i="1"/>
  <c r="E70" i="1"/>
  <c r="F70" i="1"/>
  <c r="G70" i="1"/>
  <c r="H70" i="1"/>
  <c r="K70" i="1"/>
  <c r="L70" i="1"/>
  <c r="M70" i="1"/>
  <c r="N70" i="1"/>
  <c r="P70" i="1"/>
  <c r="C73" i="1"/>
  <c r="D73" i="1"/>
  <c r="E73" i="1"/>
  <c r="F73" i="1"/>
  <c r="G73" i="1"/>
  <c r="H73" i="1"/>
  <c r="K73" i="1"/>
  <c r="L73" i="1"/>
  <c r="M73" i="1"/>
  <c r="N73" i="1"/>
  <c r="P73" i="1"/>
  <c r="C82" i="1"/>
  <c r="D82" i="1"/>
  <c r="E82" i="1"/>
  <c r="F82" i="1"/>
  <c r="G82" i="1"/>
  <c r="H82" i="1"/>
  <c r="K82" i="1"/>
  <c r="L82" i="1"/>
  <c r="M82" i="1"/>
  <c r="N82" i="1"/>
  <c r="P82" i="1"/>
  <c r="C86" i="1"/>
  <c r="D86" i="1"/>
  <c r="E86" i="1"/>
  <c r="F86" i="1"/>
  <c r="G86" i="1"/>
  <c r="H86" i="1"/>
  <c r="K86" i="1"/>
  <c r="L86" i="1"/>
  <c r="M86" i="1"/>
  <c r="N86" i="1"/>
  <c r="P86" i="1"/>
  <c r="C98" i="1"/>
  <c r="D98" i="1"/>
  <c r="E98" i="1"/>
  <c r="F98" i="1"/>
  <c r="G98" i="1"/>
  <c r="H98" i="1"/>
  <c r="K98" i="1"/>
  <c r="L98" i="1"/>
  <c r="M98" i="1"/>
  <c r="N98" i="1"/>
  <c r="P98" i="1"/>
  <c r="C101" i="1"/>
  <c r="D101" i="1"/>
  <c r="E101" i="1"/>
  <c r="F101" i="1"/>
  <c r="G101" i="1"/>
  <c r="H101" i="1"/>
  <c r="K101" i="1"/>
  <c r="L101" i="1"/>
  <c r="M101" i="1"/>
  <c r="N101" i="1"/>
  <c r="P101" i="1"/>
  <c r="C111" i="1"/>
  <c r="D111" i="1"/>
  <c r="E111" i="1"/>
  <c r="F111" i="1"/>
  <c r="G111" i="1"/>
  <c r="H111" i="1"/>
  <c r="H117" i="1" s="1"/>
  <c r="K111" i="1"/>
  <c r="L111" i="1"/>
  <c r="M111" i="1"/>
  <c r="N111" i="1"/>
  <c r="P111" i="1"/>
  <c r="D116" i="1"/>
  <c r="E116" i="1"/>
  <c r="F116" i="1"/>
  <c r="G116" i="1"/>
  <c r="H116" i="1"/>
  <c r="L116" i="1"/>
  <c r="M116" i="1"/>
  <c r="N116" i="1"/>
  <c r="P116" i="1"/>
  <c r="C127" i="1"/>
  <c r="D127" i="1"/>
  <c r="E127" i="1"/>
  <c r="F127" i="1"/>
  <c r="G127" i="1"/>
  <c r="H127" i="1"/>
  <c r="K127" i="1"/>
  <c r="L127" i="1"/>
  <c r="M127" i="1"/>
  <c r="N127" i="1"/>
  <c r="P127" i="1"/>
  <c r="C130" i="1"/>
  <c r="D130" i="1"/>
  <c r="E130" i="1"/>
  <c r="F130" i="1"/>
  <c r="G130" i="1"/>
  <c r="H130" i="1"/>
  <c r="K130" i="1"/>
  <c r="L130" i="1"/>
  <c r="M130" i="1"/>
  <c r="N130" i="1"/>
  <c r="O130" i="1"/>
  <c r="P130" i="1"/>
  <c r="C138" i="1"/>
  <c r="D138" i="1"/>
  <c r="E138" i="1"/>
  <c r="F138" i="1"/>
  <c r="G138" i="1"/>
  <c r="H138" i="1"/>
  <c r="K138" i="1"/>
  <c r="L138" i="1"/>
  <c r="M138" i="1"/>
  <c r="N138" i="1"/>
  <c r="P138" i="1"/>
  <c r="C156" i="1"/>
  <c r="D156" i="1"/>
  <c r="E156" i="1"/>
  <c r="F156" i="1"/>
  <c r="G156" i="1"/>
  <c r="H156" i="1"/>
  <c r="K156" i="1"/>
  <c r="L156" i="1"/>
  <c r="M156" i="1"/>
  <c r="N156" i="1"/>
  <c r="P156" i="1"/>
  <c r="C159" i="1"/>
  <c r="D159" i="1"/>
  <c r="E159" i="1"/>
  <c r="F159" i="1"/>
  <c r="G159" i="1"/>
  <c r="H159" i="1"/>
  <c r="K159" i="1"/>
  <c r="L159" i="1"/>
  <c r="M159" i="1"/>
  <c r="N159" i="1"/>
  <c r="O159" i="1"/>
  <c r="O173" i="1" s="1"/>
  <c r="P159" i="1"/>
  <c r="D168" i="1"/>
  <c r="E168" i="1"/>
  <c r="F168" i="1"/>
  <c r="G168" i="1"/>
  <c r="H168" i="1"/>
  <c r="L168" i="1"/>
  <c r="M168" i="1"/>
  <c r="N168" i="1"/>
  <c r="P168" i="1"/>
  <c r="C172" i="1"/>
  <c r="D172" i="1"/>
  <c r="E172" i="1"/>
  <c r="F172" i="1"/>
  <c r="G172" i="1"/>
  <c r="H172" i="1"/>
  <c r="K172" i="1"/>
  <c r="L172" i="1"/>
  <c r="M172" i="1"/>
  <c r="N172" i="1"/>
  <c r="P172" i="1"/>
  <c r="C184" i="1"/>
  <c r="D184" i="1"/>
  <c r="E184" i="1"/>
  <c r="F184" i="1"/>
  <c r="G184" i="1"/>
  <c r="H184" i="1"/>
  <c r="K184" i="1"/>
  <c r="L184" i="1"/>
  <c r="M184" i="1"/>
  <c r="N184" i="1"/>
  <c r="P184" i="1"/>
  <c r="C187" i="1"/>
  <c r="D187" i="1"/>
  <c r="E187" i="1"/>
  <c r="F187" i="1"/>
  <c r="G187" i="1"/>
  <c r="H187" i="1"/>
  <c r="K187" i="1"/>
  <c r="L187" i="1"/>
  <c r="M187" i="1"/>
  <c r="N187" i="1"/>
  <c r="O187" i="1"/>
  <c r="O203" i="1" s="1"/>
  <c r="P187" i="1"/>
  <c r="C197" i="1"/>
  <c r="D197" i="1"/>
  <c r="E197" i="1"/>
  <c r="F197" i="1"/>
  <c r="G197" i="1"/>
  <c r="H197" i="1"/>
  <c r="K197" i="1"/>
  <c r="L197" i="1"/>
  <c r="M197" i="1"/>
  <c r="N197" i="1"/>
  <c r="P197" i="1"/>
  <c r="C213" i="1"/>
  <c r="D213" i="1"/>
  <c r="E213" i="1"/>
  <c r="F213" i="1"/>
  <c r="G213" i="1"/>
  <c r="H213" i="1"/>
  <c r="L213" i="1"/>
  <c r="M213" i="1"/>
  <c r="N213" i="1"/>
  <c r="P213" i="1"/>
  <c r="P232" i="1" s="1"/>
  <c r="C216" i="1"/>
  <c r="D216" i="1"/>
  <c r="E216" i="1"/>
  <c r="F216" i="1"/>
  <c r="G216" i="1"/>
  <c r="H216" i="1"/>
  <c r="K216" i="1"/>
  <c r="L216" i="1"/>
  <c r="M216" i="1"/>
  <c r="N216" i="1"/>
  <c r="O216" i="1"/>
  <c r="O232" i="1" s="1"/>
  <c r="P216" i="1"/>
  <c r="C226" i="1"/>
  <c r="D226" i="1"/>
  <c r="E226" i="1"/>
  <c r="F226" i="1"/>
  <c r="G226" i="1"/>
  <c r="H226" i="1"/>
  <c r="K226" i="1"/>
  <c r="L226" i="1"/>
  <c r="M226" i="1"/>
  <c r="N226" i="1"/>
  <c r="P226" i="1"/>
  <c r="C231" i="1"/>
  <c r="D231" i="1"/>
  <c r="E231" i="1"/>
  <c r="F231" i="1"/>
  <c r="G231" i="1"/>
  <c r="H231" i="1"/>
  <c r="K231" i="1"/>
  <c r="L231" i="1"/>
  <c r="M231" i="1"/>
  <c r="N231" i="1"/>
  <c r="P231" i="1"/>
  <c r="C243" i="1"/>
  <c r="D243" i="1"/>
  <c r="E243" i="1"/>
  <c r="F243" i="1"/>
  <c r="G243" i="1"/>
  <c r="H243" i="1"/>
  <c r="K243" i="1"/>
  <c r="L243" i="1"/>
  <c r="M243" i="1"/>
  <c r="N243" i="1"/>
  <c r="P243" i="1"/>
  <c r="C246" i="1"/>
  <c r="D246" i="1"/>
  <c r="E246" i="1"/>
  <c r="F246" i="1"/>
  <c r="G246" i="1"/>
  <c r="H246" i="1"/>
  <c r="K246" i="1"/>
  <c r="L246" i="1"/>
  <c r="M246" i="1"/>
  <c r="N246" i="1"/>
  <c r="O246" i="1"/>
  <c r="O262" i="1" s="1"/>
  <c r="P246" i="1"/>
  <c r="C255" i="1"/>
  <c r="D255" i="1"/>
  <c r="E255" i="1"/>
  <c r="F255" i="1"/>
  <c r="G255" i="1"/>
  <c r="H255" i="1"/>
  <c r="K255" i="1"/>
  <c r="L255" i="1"/>
  <c r="M255" i="1"/>
  <c r="N255" i="1"/>
  <c r="P255" i="1"/>
  <c r="E261" i="1"/>
  <c r="F261" i="1"/>
  <c r="H261" i="1"/>
  <c r="M261" i="1"/>
  <c r="N261" i="1"/>
  <c r="P261" i="1"/>
  <c r="C276" i="1"/>
  <c r="D276" i="1"/>
  <c r="E276" i="1"/>
  <c r="F276" i="1"/>
  <c r="G276" i="1"/>
  <c r="H276" i="1"/>
  <c r="K276" i="1"/>
  <c r="L276" i="1"/>
  <c r="M276" i="1"/>
  <c r="N276" i="1"/>
  <c r="O276" i="1"/>
  <c r="O291" i="1" s="1"/>
  <c r="P276" i="1"/>
  <c r="C285" i="1"/>
  <c r="D285" i="1"/>
  <c r="E285" i="1"/>
  <c r="F285" i="1"/>
  <c r="G285" i="1"/>
  <c r="H285" i="1"/>
  <c r="K285" i="1"/>
  <c r="L285" i="1"/>
  <c r="M285" i="1"/>
  <c r="N285" i="1"/>
  <c r="P285" i="1"/>
  <c r="D290" i="1"/>
  <c r="E290" i="1"/>
  <c r="F290" i="1"/>
  <c r="F291" i="1" s="1"/>
  <c r="G290" i="1"/>
  <c r="H290" i="1"/>
  <c r="L290" i="1"/>
  <c r="M290" i="1"/>
  <c r="N290" i="1"/>
  <c r="P290" i="1"/>
  <c r="C291" i="1"/>
  <c r="P291" i="1"/>
  <c r="C302" i="1"/>
  <c r="D302" i="1"/>
  <c r="E302" i="1"/>
  <c r="F302" i="1"/>
  <c r="G302" i="1"/>
  <c r="H302" i="1"/>
  <c r="K302" i="1"/>
  <c r="L302" i="1"/>
  <c r="M302" i="1"/>
  <c r="N302" i="1"/>
  <c r="P302" i="1"/>
  <c r="C305" i="1"/>
  <c r="D305" i="1"/>
  <c r="E305" i="1"/>
  <c r="F305" i="1"/>
  <c r="G305" i="1"/>
  <c r="H305" i="1"/>
  <c r="K305" i="1"/>
  <c r="L305" i="1"/>
  <c r="M305" i="1"/>
  <c r="N305" i="1"/>
  <c r="O305" i="1"/>
  <c r="O319" i="1" s="1"/>
  <c r="P305" i="1"/>
  <c r="D314" i="1"/>
  <c r="E314" i="1"/>
  <c r="F314" i="1"/>
  <c r="G314" i="1"/>
  <c r="H314" i="1"/>
  <c r="L314" i="1"/>
  <c r="M314" i="1"/>
  <c r="N314" i="1"/>
  <c r="P314" i="1"/>
  <c r="C318" i="1"/>
  <c r="D318" i="1"/>
  <c r="E318" i="1"/>
  <c r="F318" i="1"/>
  <c r="G318" i="1"/>
  <c r="H318" i="1"/>
  <c r="K318" i="1"/>
  <c r="L318" i="1"/>
  <c r="M318" i="1"/>
  <c r="N318" i="1"/>
  <c r="P318" i="1"/>
  <c r="D291" i="1" l="1"/>
  <c r="P262" i="1"/>
  <c r="P173" i="1"/>
  <c r="P87" i="1"/>
  <c r="P117" i="1"/>
  <c r="P203" i="1"/>
  <c r="P145" i="1"/>
  <c r="H232" i="1"/>
  <c r="H173" i="1"/>
  <c r="H87" i="1"/>
  <c r="H262" i="1"/>
  <c r="H203" i="1"/>
  <c r="L319" i="1"/>
  <c r="K117" i="1"/>
  <c r="K232" i="1"/>
  <c r="G117" i="1"/>
  <c r="C262" i="1"/>
  <c r="F232" i="1"/>
  <c r="N203" i="1"/>
  <c r="D203" i="1"/>
  <c r="M173" i="1"/>
  <c r="E173" i="1"/>
  <c r="E87" i="1"/>
  <c r="G291" i="1"/>
  <c r="D145" i="1"/>
  <c r="K173" i="1"/>
  <c r="G173" i="1"/>
  <c r="C173" i="1"/>
  <c r="K87" i="1"/>
  <c r="G87" i="1"/>
  <c r="C87" i="1"/>
  <c r="D319" i="1"/>
  <c r="L262" i="1"/>
  <c r="D262" i="1"/>
  <c r="K262" i="1"/>
  <c r="G262" i="1"/>
  <c r="N232" i="1"/>
  <c r="L232" i="1"/>
  <c r="L203" i="1"/>
  <c r="F203" i="1"/>
  <c r="G145" i="1"/>
  <c r="E145" i="1"/>
  <c r="C145" i="1"/>
  <c r="L145" i="1"/>
  <c r="M117" i="1"/>
  <c r="C117" i="1"/>
  <c r="N291" i="1"/>
  <c r="L291" i="1"/>
  <c r="N87" i="1"/>
  <c r="E262" i="1"/>
  <c r="M203" i="1"/>
  <c r="K203" i="1"/>
  <c r="G203" i="1"/>
  <c r="E203" i="1"/>
  <c r="C203" i="1"/>
  <c r="N173" i="1"/>
  <c r="L173" i="1"/>
  <c r="F173" i="1"/>
  <c r="D173" i="1"/>
  <c r="N117" i="1"/>
  <c r="L117" i="1"/>
  <c r="E117" i="1"/>
  <c r="K59" i="1"/>
  <c r="N319" i="1"/>
  <c r="F319" i="1"/>
  <c r="E291" i="1"/>
  <c r="M232" i="1"/>
  <c r="F145" i="1"/>
  <c r="L87" i="1"/>
  <c r="F87" i="1"/>
  <c r="D87" i="1"/>
  <c r="M262" i="1"/>
  <c r="F117" i="1"/>
  <c r="D117" i="1"/>
  <c r="M87" i="1"/>
  <c r="O145" i="1"/>
  <c r="O321" i="1"/>
  <c r="D232" i="1"/>
  <c r="G232" i="1"/>
  <c r="E232" i="1"/>
  <c r="E321" i="1" s="1"/>
  <c r="C232" i="1"/>
  <c r="K291" i="1"/>
  <c r="N262" i="1"/>
  <c r="F262" i="1"/>
  <c r="F321" i="1" s="1"/>
  <c r="M291" i="1"/>
  <c r="O59" i="1"/>
  <c r="E319" i="1"/>
  <c r="G319" i="1"/>
  <c r="C319" i="1"/>
  <c r="K319" i="1"/>
  <c r="M319" i="1"/>
  <c r="M59" i="1"/>
  <c r="P319" i="1"/>
  <c r="P321" i="1" s="1"/>
  <c r="H319" i="1"/>
  <c r="P59" i="1"/>
  <c r="P174" i="1" s="1"/>
  <c r="N59" i="1"/>
  <c r="L59" i="1"/>
  <c r="F59" i="1"/>
  <c r="D59" i="1"/>
  <c r="N145" i="1"/>
  <c r="H291" i="1"/>
  <c r="M145" i="1"/>
  <c r="K145" i="1"/>
  <c r="G59" i="1"/>
  <c r="E59" i="1"/>
  <c r="H145" i="1"/>
  <c r="C59" i="1"/>
  <c r="H59" i="1"/>
  <c r="O174" i="1" l="1"/>
  <c r="D321" i="1"/>
  <c r="K321" i="1"/>
  <c r="G174" i="1"/>
  <c r="E174" i="1"/>
  <c r="H321" i="1"/>
  <c r="D174" i="1"/>
  <c r="L174" i="1"/>
  <c r="L321" i="1"/>
  <c r="C174" i="1"/>
  <c r="K174" i="1"/>
  <c r="K322" i="1" s="1"/>
  <c r="K323" i="1" s="1"/>
  <c r="N174" i="1"/>
  <c r="C321" i="1"/>
  <c r="N321" i="1"/>
  <c r="D322" i="1"/>
  <c r="D323" i="1" s="1"/>
  <c r="M321" i="1"/>
  <c r="G321" i="1"/>
  <c r="P322" i="1"/>
  <c r="P323" i="1" s="1"/>
  <c r="E322" i="1"/>
  <c r="E323" i="1" s="1"/>
  <c r="F174" i="1"/>
  <c r="F322" i="1" s="1"/>
  <c r="F323" i="1" s="1"/>
  <c r="O322" i="1"/>
  <c r="M174" i="1"/>
  <c r="H174" i="1"/>
  <c r="G322" i="1" l="1"/>
  <c r="G323" i="1" s="1"/>
  <c r="L322" i="1"/>
  <c r="L323" i="1" s="1"/>
  <c r="C322" i="1"/>
  <c r="C323" i="1" s="1"/>
  <c r="N322" i="1"/>
  <c r="N323" i="1" s="1"/>
  <c r="H322" i="1"/>
  <c r="H323" i="1" s="1"/>
  <c r="M322" i="1"/>
  <c r="M323" i="1" s="1"/>
  <c r="O323" i="1"/>
</calcChain>
</file>

<file path=xl/sharedStrings.xml><?xml version="1.0" encoding="utf-8"?>
<sst xmlns="http://schemas.openxmlformats.org/spreadsheetml/2006/main" count="1279" uniqueCount="360">
  <si>
    <t>3. При приготовлении блюд используется йодированная соль.</t>
  </si>
  <si>
    <t xml:space="preserve">2. После 1 марта не рекомендуется использование свежих овощей урожая прошлого года без тепловой обработки.                         </t>
  </si>
  <si>
    <t>1. Неотъемлемым приложением к меню является таблица замен блюд.</t>
  </si>
  <si>
    <t>Примечание:</t>
  </si>
  <si>
    <t>СРЕДНЕЕ ЗНАЧЕНИЕ</t>
  </si>
  <si>
    <t>ВСЕГО за 10 дней</t>
  </si>
  <si>
    <t>ВСЕГО ЗА 2-ю НЕДЕЛЮ</t>
  </si>
  <si>
    <t>ВСЕГО</t>
  </si>
  <si>
    <t>ИТОГО</t>
  </si>
  <si>
    <t>Кефир</t>
  </si>
  <si>
    <t>5.11-180</t>
  </si>
  <si>
    <t>5.11-150</t>
  </si>
  <si>
    <t>Пирожки, печенные из сдобного теста</t>
  </si>
  <si>
    <t>16.1-60</t>
  </si>
  <si>
    <t>Полдник</t>
  </si>
  <si>
    <t>Хлеб ржано-пшеничный</t>
  </si>
  <si>
    <t>14.2-20</t>
  </si>
  <si>
    <t>Хлеб пшеничный</t>
  </si>
  <si>
    <t>14.1-30</t>
  </si>
  <si>
    <t>14.1-20</t>
  </si>
  <si>
    <t>Компот из свежих плодов</t>
  </si>
  <si>
    <t>5.7-180</t>
  </si>
  <si>
    <t>5.7-150</t>
  </si>
  <si>
    <t>Картофельное пюре</t>
  </si>
  <si>
    <t>13.3-150</t>
  </si>
  <si>
    <t>13.3-120</t>
  </si>
  <si>
    <t>Печень говяжья по-строгановски</t>
  </si>
  <si>
    <t>12.9-130</t>
  </si>
  <si>
    <t>12.9-100</t>
  </si>
  <si>
    <t>Суп картофельный с рыбой</t>
  </si>
  <si>
    <t>10.10-200</t>
  </si>
  <si>
    <t>10.10-180</t>
  </si>
  <si>
    <t>Обед</t>
  </si>
  <si>
    <t>1.1-100</t>
  </si>
  <si>
    <t>1.1-95</t>
  </si>
  <si>
    <t>Второй завтрак</t>
  </si>
  <si>
    <t>14.2-10</t>
  </si>
  <si>
    <t>14.1-25</t>
  </si>
  <si>
    <t>Сыр порционный</t>
  </si>
  <si>
    <t>17.1-15</t>
  </si>
  <si>
    <t>Чай с лимоном</t>
  </si>
  <si>
    <t>5.2-180</t>
  </si>
  <si>
    <t>5.2-150</t>
  </si>
  <si>
    <t>Каша овсяная из "Геркулеса" жидкая</t>
  </si>
  <si>
    <t>7.2-200</t>
  </si>
  <si>
    <t xml:space="preserve"> Завтрак</t>
  </si>
  <si>
    <t>День 10</t>
  </si>
  <si>
    <t>У</t>
  </si>
  <si>
    <t>Ж</t>
  </si>
  <si>
    <t>Б</t>
  </si>
  <si>
    <t>Витамин С, мг</t>
  </si>
  <si>
    <r>
      <t xml:space="preserve">Энергетическая
ценность, </t>
    </r>
    <r>
      <rPr>
        <b/>
        <sz val="10"/>
        <color indexed="8"/>
        <rFont val="Times New Roman"/>
        <family val="1"/>
        <charset val="204"/>
      </rPr>
      <t>(Ккал)</t>
    </r>
  </si>
  <si>
    <t>Пищевые вещества</t>
  </si>
  <si>
    <t>Масса
порции</t>
  </si>
  <si>
    <t>Прием пищи,
наименование
блюда</t>
  </si>
  <si>
    <t>№ ТК</t>
  </si>
  <si>
    <t>Молоко кипяченое</t>
  </si>
  <si>
    <t>5.10-180</t>
  </si>
  <si>
    <t>Напиток из шиповника</t>
  </si>
  <si>
    <t>5.5-180</t>
  </si>
  <si>
    <t>5.5-150</t>
  </si>
  <si>
    <t>Капуста тушеная</t>
  </si>
  <si>
    <t>13.4-150</t>
  </si>
  <si>
    <t>13.4-120</t>
  </si>
  <si>
    <t>Суп картофельный с макаронными изделиями</t>
  </si>
  <si>
    <t>10.9-200</t>
  </si>
  <si>
    <t>10.9-180</t>
  </si>
  <si>
    <t>Напиток кисломолочный "Снежок"</t>
  </si>
  <si>
    <t>Кофейный напиток с молоком</t>
  </si>
  <si>
    <t>5.4-180</t>
  </si>
  <si>
    <t>5.4-150</t>
  </si>
  <si>
    <t>Икра кабачковая консервированная</t>
  </si>
  <si>
    <t>3.7-50</t>
  </si>
  <si>
    <t>Омлет натуральный</t>
  </si>
  <si>
    <t>8.1-150</t>
  </si>
  <si>
    <t>8.1-130</t>
  </si>
  <si>
    <t>День 9</t>
  </si>
  <si>
    <t>Сок фруктовый</t>
  </si>
  <si>
    <t>5.6-150</t>
  </si>
  <si>
    <t>5.9-180</t>
  </si>
  <si>
    <t>5.9-150</t>
  </si>
  <si>
    <t>Рагу из овощей</t>
  </si>
  <si>
    <t>13.5-150</t>
  </si>
  <si>
    <t>13.5-120</t>
  </si>
  <si>
    <t>Котлеты рыбные любительские</t>
  </si>
  <si>
    <t>12.2-60</t>
  </si>
  <si>
    <t>Суп картофельный с бобовыми (горох)</t>
  </si>
  <si>
    <t>10.7-200</t>
  </si>
  <si>
    <t>10.7-180</t>
  </si>
  <si>
    <t>Фрукты свежие (яблоки)</t>
  </si>
  <si>
    <t>Чай с сахаром</t>
  </si>
  <si>
    <t>5.1-180</t>
  </si>
  <si>
    <t>5.1-150</t>
  </si>
  <si>
    <t>9.1-170</t>
  </si>
  <si>
    <t>День 8</t>
  </si>
  <si>
    <t>8.2-1</t>
  </si>
  <si>
    <t>Ряженка</t>
  </si>
  <si>
    <t>9.4-100</t>
  </si>
  <si>
    <t>9.4-90</t>
  </si>
  <si>
    <t xml:space="preserve">Соус красный основной </t>
  </si>
  <si>
    <t>11.1-30</t>
  </si>
  <si>
    <t>11.1-25</t>
  </si>
  <si>
    <t>Борщ с капустой и картофелем</t>
  </si>
  <si>
    <t>10.2-200</t>
  </si>
  <si>
    <t>10.2-180</t>
  </si>
  <si>
    <t>Икра свекольная</t>
  </si>
  <si>
    <t>Кондитерское изделие (печенье сахарное)</t>
  </si>
  <si>
    <t>18.1-30</t>
  </si>
  <si>
    <t>18.1-20</t>
  </si>
  <si>
    <t>Какао с молоком</t>
  </si>
  <si>
    <t>5.3-180</t>
  </si>
  <si>
    <t>5.3-150</t>
  </si>
  <si>
    <t>Каша рисовая молочная жидкая</t>
  </si>
  <si>
    <t>7.3-200</t>
  </si>
  <si>
    <t>День 7</t>
  </si>
  <si>
    <t>Суп молочный с макаронными изделиями (вермишелью)</t>
  </si>
  <si>
    <t>Компот из смеси сухофруктов</t>
  </si>
  <si>
    <t>5.8-180</t>
  </si>
  <si>
    <t>5.8-150</t>
  </si>
  <si>
    <t>Макаронные изделия отварные</t>
  </si>
  <si>
    <t>13.2-150</t>
  </si>
  <si>
    <t>13.2-110</t>
  </si>
  <si>
    <t>12.4-70</t>
  </si>
  <si>
    <t>Пудинг из говядины</t>
  </si>
  <si>
    <t>12.5-60</t>
  </si>
  <si>
    <t>Каша манная молочная жидкая</t>
  </si>
  <si>
    <t>7.1-200</t>
  </si>
  <si>
    <t>День 6</t>
  </si>
  <si>
    <t>ВСЕГО ЗА 1 НЕДЕЛЮ</t>
  </si>
  <si>
    <t>Кондитерское изделие (пряники)</t>
  </si>
  <si>
    <t>18.2-45</t>
  </si>
  <si>
    <t>18.1-25</t>
  </si>
  <si>
    <t>6.2-200</t>
  </si>
  <si>
    <t>День 5</t>
  </si>
  <si>
    <t>Плов из отварной птицы</t>
  </si>
  <si>
    <t>День 4</t>
  </si>
  <si>
    <t>Каша гречневая рассыпчатая</t>
  </si>
  <si>
    <t>13.6-150</t>
  </si>
  <si>
    <t>13.6-110</t>
  </si>
  <si>
    <t>Шницель мясной</t>
  </si>
  <si>
    <t>12.3-60</t>
  </si>
  <si>
    <t>Горошек зеленый консервированный отварной</t>
  </si>
  <si>
    <t>3.8-50</t>
  </si>
  <si>
    <t>День 3</t>
  </si>
  <si>
    <t>Жаркое по-домашнему</t>
  </si>
  <si>
    <t>12.6-220</t>
  </si>
  <si>
    <t>Свекольник</t>
  </si>
  <si>
    <t>10.1-200</t>
  </si>
  <si>
    <t>10.1-180</t>
  </si>
  <si>
    <t>День 2</t>
  </si>
  <si>
    <t>Биточки рыбные</t>
  </si>
  <si>
    <t>12.1-60</t>
  </si>
  <si>
    <t>Щи из свежей капусты с картофелем</t>
  </si>
  <si>
    <t>10.3-200</t>
  </si>
  <si>
    <t>10.3-180</t>
  </si>
  <si>
    <t>День 1</t>
  </si>
  <si>
    <t xml:space="preserve">№ ТК </t>
  </si>
  <si>
    <t>Цикличное двухнедельное меню для детей дошкольного возраста, 
находящихся в образовательных учреждениях с режимом пребывания 8-10,5 часов
(возрастная группа от 3 до 7 лет включительно)</t>
  </si>
  <si>
    <t xml:space="preserve">Цикличное двухнедельное меню для детей дошкольного возраста, 
находящихся в образовательных учреждениях с режимом пребывания 8-10,5 часов
(возрастная группа от 1,5 до 3 лет включительно) </t>
  </si>
  <si>
    <t>"_________" ____________________           год</t>
  </si>
  <si>
    <t>" ________ " ___________________          год</t>
  </si>
  <si>
    <t>______________________________________</t>
  </si>
  <si>
    <t>Тихорецкий район</t>
  </si>
  <si>
    <t xml:space="preserve">муниципального образования </t>
  </si>
  <si>
    <t>ООО "Комбинат "Школьного питания"</t>
  </si>
  <si>
    <t>дошкольного образовательного учреждения</t>
  </si>
  <si>
    <t>Директор</t>
  </si>
  <si>
    <t>Заведующий муниципального бюджетного</t>
  </si>
  <si>
    <t>УТВЕРЖДЕНО:</t>
  </si>
  <si>
    <t>СОГЛАСОВАНО:</t>
  </si>
  <si>
    <t>Овощи натуральные свежие (огурцы)</t>
  </si>
  <si>
    <t>Кисель из повидла ягодного</t>
  </si>
  <si>
    <t>Оладьи с молоком сгущенным</t>
  </si>
  <si>
    <t>2.1-40</t>
  </si>
  <si>
    <t>2.1-50</t>
  </si>
  <si>
    <t>12.1-70</t>
  </si>
  <si>
    <t>14.2-15</t>
  </si>
  <si>
    <t>16.3-110</t>
  </si>
  <si>
    <t>16.3-145</t>
  </si>
  <si>
    <t>Салат из белокачанной капусты с морковью</t>
  </si>
  <si>
    <t>Крендель сахарный</t>
  </si>
  <si>
    <t>7.1-150</t>
  </si>
  <si>
    <t>3.1-40</t>
  </si>
  <si>
    <t>3.1-50</t>
  </si>
  <si>
    <t>16.4-60</t>
  </si>
  <si>
    <t>16.4-70</t>
  </si>
  <si>
    <t>5.10-150</t>
  </si>
  <si>
    <t>Фрукты свежие (мандарин)</t>
  </si>
  <si>
    <t>Салат из моркови</t>
  </si>
  <si>
    <t>Сырники из творога с молоком сгущенным</t>
  </si>
  <si>
    <t>3.8-40</t>
  </si>
  <si>
    <t>3.5-40</t>
  </si>
  <si>
    <t>9.5-110</t>
  </si>
  <si>
    <t>9.5-125</t>
  </si>
  <si>
    <t>Овощи натуральные свежие (помидоры)</t>
  </si>
  <si>
    <t>Яйцо отварное</t>
  </si>
  <si>
    <t>Сок фруковый</t>
  </si>
  <si>
    <t>7.2-150</t>
  </si>
  <si>
    <t>12.7-190</t>
  </si>
  <si>
    <t>12.7-230</t>
  </si>
  <si>
    <t>3.6-110</t>
  </si>
  <si>
    <t>3.6-130</t>
  </si>
  <si>
    <t>Ватрушка с повидлом</t>
  </si>
  <si>
    <t>6.2-150</t>
  </si>
  <si>
    <t>10.12-180</t>
  </si>
  <si>
    <t>10.12-200</t>
  </si>
  <si>
    <t>16.5-60</t>
  </si>
  <si>
    <t>16.5-70</t>
  </si>
  <si>
    <t>Каша пшенная молочная жидкая</t>
  </si>
  <si>
    <t>Тефтели из говядины с рисом (ёжики)</t>
  </si>
  <si>
    <t>Яблоки, фаршированные творогом</t>
  </si>
  <si>
    <t>7.4-130</t>
  </si>
  <si>
    <t>7.4-200</t>
  </si>
  <si>
    <t>9.8-100</t>
  </si>
  <si>
    <t>7.3-150</t>
  </si>
  <si>
    <t>Гуляш из говядины</t>
  </si>
  <si>
    <t>Вареники ленивые с маслом сливочным</t>
  </si>
  <si>
    <t>12.2-70</t>
  </si>
  <si>
    <t>3.7-40</t>
  </si>
  <si>
    <t>Пудинг творожный с молоком сгущенным</t>
  </si>
  <si>
    <t>9.1-195</t>
  </si>
  <si>
    <t>Каша "Дружба"</t>
  </si>
  <si>
    <t>7.5-150</t>
  </si>
  <si>
    <t>7.5-200</t>
  </si>
  <si>
    <t>10.11-180</t>
  </si>
  <si>
    <t>10.11-200</t>
  </si>
  <si>
    <t>Оладьи из печени, запеченные под сметанным соусом</t>
  </si>
  <si>
    <t>12.11-80</t>
  </si>
  <si>
    <t>12.11-100</t>
  </si>
  <si>
    <t>16.1-70</t>
  </si>
  <si>
    <t>9.2-170</t>
  </si>
  <si>
    <t>9.02-195</t>
  </si>
  <si>
    <t>3.5-50</t>
  </si>
  <si>
    <t>12.3-70</t>
  </si>
  <si>
    <t>12.10-60</t>
  </si>
  <si>
    <t>12.10-70</t>
  </si>
  <si>
    <t>Суп картофельный с клецками</t>
  </si>
  <si>
    <t>Таблица замен блюд и пищевых продуктов.</t>
  </si>
  <si>
    <t xml:space="preserve">Овощи натуральные соленые (огурцы) </t>
  </si>
  <si>
    <t>Овощи натуральные (огурцы)</t>
  </si>
  <si>
    <t>Икра морковная</t>
  </si>
  <si>
    <t>Салат из квашеной капусты с луком</t>
  </si>
  <si>
    <t>Салат из белокочанной капусты с морковью</t>
  </si>
  <si>
    <t>Овощи натуральные (помидоры)</t>
  </si>
  <si>
    <t>Щи из квашеной капусты с картофелем</t>
  </si>
  <si>
    <t>Фрукты свежие (яблоко)</t>
  </si>
  <si>
    <t>Фрукты свежие (мандарины)</t>
  </si>
  <si>
    <t xml:space="preserve">5.1-150 </t>
  </si>
  <si>
    <t xml:space="preserve"> 3.5-50</t>
  </si>
  <si>
    <t xml:space="preserve"> 3.6-50</t>
  </si>
  <si>
    <t xml:space="preserve"> 3.2-50</t>
  </si>
  <si>
    <t xml:space="preserve">10.3-180                    </t>
  </si>
  <si>
    <t>10.4-180</t>
  </si>
  <si>
    <t xml:space="preserve"> 3.6-40</t>
  </si>
  <si>
    <t xml:space="preserve"> 3.2-40</t>
  </si>
  <si>
    <t>2.2-40</t>
  </si>
  <si>
    <t>2.2-50</t>
  </si>
  <si>
    <t>10.4-200</t>
  </si>
  <si>
    <t>18.1</t>
  </si>
  <si>
    <t>18.2</t>
  </si>
  <si>
    <t>Пюре картофельное</t>
  </si>
  <si>
    <t>13.7-120</t>
  </si>
  <si>
    <t>Картофель отварной</t>
  </si>
  <si>
    <t>Суп карофельный с мясными фрикадельками</t>
  </si>
  <si>
    <t>ЗАВТРАК</t>
  </si>
  <si>
    <t xml:space="preserve">Запеканка из творога с молоком сгущенным (150/20/170/25) </t>
  </si>
  <si>
    <t>Каша манная молочная жидкая (150/200)</t>
  </si>
  <si>
    <t>Омлет натуральный (130/150)</t>
  </si>
  <si>
    <t>Каша овсяная из "Геркулес" жидкая (150/200)</t>
  </si>
  <si>
    <t>Суп молочный с вермишелью (150/200)</t>
  </si>
  <si>
    <t>Каша пшенная молочная жидкая (130/200)</t>
  </si>
  <si>
    <t>Каша рисовая молочная жидкая (150/200)</t>
  </si>
  <si>
    <t>Каша "Дружба" (150/200)</t>
  </si>
  <si>
    <t>Горошек зеленый консервированный отварной (40/50)</t>
  </si>
  <si>
    <t>Яйцо отварное 1 шт</t>
  </si>
  <si>
    <t>Икра кабачковая консервированная (40/50)</t>
  </si>
  <si>
    <t>Икра кабачкова консервированная</t>
  </si>
  <si>
    <t>Кофейный напиток с молоком (150/180)</t>
  </si>
  <si>
    <t>Чай с лимоном (150/180)</t>
  </si>
  <si>
    <t>Чай с сахаром (150/180)</t>
  </si>
  <si>
    <t>Какао с молоком (150/180)</t>
  </si>
  <si>
    <t>Печенье, пряники (25/45)</t>
  </si>
  <si>
    <t>Сыр порционный (15/15)</t>
  </si>
  <si>
    <t>Печенье (20/30)</t>
  </si>
  <si>
    <t>Хлеб пшеничный (20/25)</t>
  </si>
  <si>
    <t>Хлеб ржано-пшеничный (10/20)</t>
  </si>
  <si>
    <r>
      <t>Хлеб ржано-пшеничный (20) (</t>
    </r>
    <r>
      <rPr>
        <b/>
        <sz val="10"/>
        <color theme="1"/>
        <rFont val="Times New Roman"/>
        <family val="1"/>
        <charset val="204"/>
      </rPr>
      <t>ясли</t>
    </r>
    <r>
      <rPr>
        <sz val="10"/>
        <color theme="1"/>
        <rFont val="Times New Roman"/>
        <family val="1"/>
        <charset val="204"/>
      </rPr>
      <t>)</t>
    </r>
  </si>
  <si>
    <t>ВТОРОЙ ЗАВТРАК</t>
  </si>
  <si>
    <t>Фрукты свежие (яблоко)                             100</t>
  </si>
  <si>
    <t>Сок фруктовый 150/150</t>
  </si>
  <si>
    <t>Фрукты свежие (мандарин)                         100</t>
  </si>
  <si>
    <t>Кисломолочный напиток "Снежок" (150/180)</t>
  </si>
  <si>
    <t>Фрукты свежие (яблоки)                            100</t>
  </si>
  <si>
    <t>Фрукты свежие (яблоки)                             100</t>
  </si>
  <si>
    <t>Фрукты свежие (мандарин)                       100</t>
  </si>
  <si>
    <t>Фрукты свежие (яблоки)                              100</t>
  </si>
  <si>
    <t>ОБЕД</t>
  </si>
  <si>
    <t>Салат из белокочанной  капусты с морковью (40/50)</t>
  </si>
  <si>
    <t>Салат из моркови (40/50)</t>
  </si>
  <si>
    <t>Помидоры свежие (40/50)</t>
  </si>
  <si>
    <t>Щи из свежей капусты с картофелем (180/200)</t>
  </si>
  <si>
    <t>Свекольник (180/200)</t>
  </si>
  <si>
    <t>Борщ с капустой и картофелем (180/200)</t>
  </si>
  <si>
    <t>Суп картофельный с бобовыми на мясном бульоне (горох) 180/200</t>
  </si>
  <si>
    <t>Суп с фрикадельками (180/200)</t>
  </si>
  <si>
    <t>Суп картофельный с рыбой (180/200)</t>
  </si>
  <si>
    <t>Борщ с капустой и картофелем на мясном бульоне (180/200)</t>
  </si>
  <si>
    <t>Суп картофельный с макаронными изделиями (180/200)</t>
  </si>
  <si>
    <t>Суп с клецками  (180/200)</t>
  </si>
  <si>
    <t>Щи из квашеной капусты</t>
  </si>
  <si>
    <t>Биточки рыбные (60/70)</t>
  </si>
  <si>
    <t>Жаркое по-домашнему (3-7)                                                  220</t>
  </si>
  <si>
    <t>Шницель мясной (60/70)</t>
  </si>
  <si>
    <t>Плов из отварной птицы (190/230)</t>
  </si>
  <si>
    <t>Печень говяжья по-строгановски (60/40/80/50)</t>
  </si>
  <si>
    <t>Тефтели из говядины с рисом ("ёжики")                                                   60/70</t>
  </si>
  <si>
    <t>Гуляш из говядины                        (3-7)                                            70</t>
  </si>
  <si>
    <t>Котлета рыбная любительская                                      (60/70)</t>
  </si>
  <si>
    <t>Оладьи из печени, запеченные под сметанным соусом (60/20/70/30)</t>
  </si>
  <si>
    <t>Соус красный основной (25/30)</t>
  </si>
  <si>
    <t>Пудинг из говядины (1,5-3) 60</t>
  </si>
  <si>
    <t>Рагу из овощей (120/150)</t>
  </si>
  <si>
    <t xml:space="preserve"> Пюре картофельное (1,5-3) 120</t>
  </si>
  <si>
    <t>Каша гречневая рассыпчатая (110/150)</t>
  </si>
  <si>
    <t xml:space="preserve"> Пюре картофельное (120/150) </t>
  </si>
  <si>
    <t>Макаронные изделия отварные (110/150)</t>
  </si>
  <si>
    <t>Капуста тушеная (120/150)</t>
  </si>
  <si>
    <t>Кисель из повидла ягодного  (150/180)</t>
  </si>
  <si>
    <t>Компот из сухофруктов (150/180)</t>
  </si>
  <si>
    <t>Напиток из шиповника (150/180)</t>
  </si>
  <si>
    <t>Компот из свежих плодов (150/180)</t>
  </si>
  <si>
    <t>Кисель из повидла ягодного (150/180)</t>
  </si>
  <si>
    <t>Хлеб пшеничный (20/30)</t>
  </si>
  <si>
    <t>Хлеб ржано-пшеничный (15/20)</t>
  </si>
  <si>
    <t>ПОЛДНИК</t>
  </si>
  <si>
    <t>Оладьи с молоком сгущенным (90/20/120/25)</t>
  </si>
  <si>
    <t>Крендель сахарный (60/70)</t>
  </si>
  <si>
    <t>Сырники из творога с молоком сгущенным (90/20/100/25)</t>
  </si>
  <si>
    <t>Яйцо отварное 1 шт.</t>
  </si>
  <si>
    <t>Ватрушка с повидлом (60/70)</t>
  </si>
  <si>
    <t>Яблоки, фаршированные творогом                        (100/100)</t>
  </si>
  <si>
    <t>Вареники ленивые с маслом сливочным (90/100)</t>
  </si>
  <si>
    <t>Пудинг творожный с молоком сгущенным (150/20/170/25)</t>
  </si>
  <si>
    <t>Пирожки, печенные из сдобного теста, с повидлом (60/70)</t>
  </si>
  <si>
    <t>Икра свекольная (110/130)</t>
  </si>
  <si>
    <t>Ряженка (150/180)</t>
  </si>
  <si>
    <t>Молоко кипяченое (150/180)</t>
  </si>
  <si>
    <t>Кефир (150/180)</t>
  </si>
  <si>
    <t>Фрукты свежие (яблоко)                            100</t>
  </si>
  <si>
    <t>Огурцы соленые (40/50)</t>
  </si>
  <si>
    <t>Салат из квашеной капусты с луком (40/50)</t>
  </si>
  <si>
    <t>Икра морковная (40/50)</t>
  </si>
  <si>
    <t>Помидоры соленые (40/50)</t>
  </si>
  <si>
    <t>Овощи натуральные соленые (помидоры)</t>
  </si>
  <si>
    <t xml:space="preserve"> 2.2-40</t>
  </si>
  <si>
    <t xml:space="preserve"> 2.2-50</t>
  </si>
  <si>
    <t>Огурцы свежие        (40/50)</t>
  </si>
  <si>
    <t>Огурцы свежие         (40/50)</t>
  </si>
  <si>
    <t>Огурцы свежие     (40/50)</t>
  </si>
  <si>
    <t>МЕНЮ (75%) ЛЕТО/ЗИМА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</si>
</sst>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1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1"/>
    </font>
    <font>
      <b/>
      <sz val="11"/>
      <name val="Times New Roman"/>
      <family val="1"/>
      <charset val="204"/>
    </font>
    <font>
      <sz val="11"/>
      <name val="Liberation Serif;Times New Roma"/>
      <family val="1"/>
      <charset val="204"/>
    </font>
    <font>
      <sz val="11"/>
      <color indexed="9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6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/>
    <xf numFmtId="0" fontId="2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0" borderId="0"/>
    <xf numFmtId="0" fontId="19" fillId="0" borderId="0"/>
    <xf numFmtId="0" fontId="1" fillId="0" borderId="0"/>
    <xf numFmtId="0" fontId="1" fillId="0" borderId="0"/>
  </cellStyleXfs>
  <cellXfs count="736">
    <xf numFmtId="0" fontId="0" fillId="0" borderId="0" xfId="0"/>
    <xf numFmtId="0" fontId="2" fillId="0" borderId="0" xfId="1"/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vertical="center" wrapText="1"/>
    </xf>
    <xf numFmtId="0" fontId="2" fillId="0" borderId="0" xfId="1" applyFill="1"/>
    <xf numFmtId="164" fontId="3" fillId="0" borderId="8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vertical="center" wrapText="1"/>
    </xf>
    <xf numFmtId="49" fontId="3" fillId="0" borderId="11" xfId="1" applyNumberFormat="1" applyFont="1" applyFill="1" applyBorder="1" applyAlignment="1">
      <alignment horizontal="center" vertical="center" wrapText="1"/>
    </xf>
    <xf numFmtId="2" fontId="3" fillId="0" borderId="4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vertical="center" wrapText="1"/>
    </xf>
    <xf numFmtId="49" fontId="3" fillId="0" borderId="12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>
      <alignment horizontal="center" vertical="center" wrapText="1"/>
    </xf>
    <xf numFmtId="164" fontId="3" fillId="0" borderId="19" xfId="1" applyNumberFormat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vertical="center" wrapText="1"/>
    </xf>
    <xf numFmtId="49" fontId="3" fillId="0" borderId="20" xfId="1" applyNumberFormat="1" applyFont="1" applyFill="1" applyBorder="1" applyAlignment="1">
      <alignment horizontal="center" vertical="center" wrapText="1"/>
    </xf>
    <xf numFmtId="49" fontId="3" fillId="0" borderId="21" xfId="1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164" fontId="3" fillId="0" borderId="16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 wrapText="1"/>
    </xf>
    <xf numFmtId="49" fontId="10" fillId="0" borderId="12" xfId="1" applyNumberFormat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164" fontId="3" fillId="0" borderId="25" xfId="1" applyNumberFormat="1" applyFont="1" applyFill="1" applyBorder="1" applyAlignment="1">
      <alignment horizontal="center" vertical="center" wrapText="1"/>
    </xf>
    <xf numFmtId="164" fontId="3" fillId="0" borderId="10" xfId="1" applyNumberFormat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vertical="center" wrapText="1"/>
    </xf>
    <xf numFmtId="49" fontId="12" fillId="0" borderId="27" xfId="1" applyNumberFormat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vertical="center" wrapText="1"/>
    </xf>
    <xf numFmtId="0" fontId="2" fillId="2" borderId="0" xfId="1" applyFill="1"/>
    <xf numFmtId="164" fontId="3" fillId="0" borderId="28" xfId="1" applyNumberFormat="1" applyFont="1" applyFill="1" applyBorder="1" applyAlignment="1">
      <alignment horizontal="center" vertical="center" wrapText="1"/>
    </xf>
    <xf numFmtId="164" fontId="3" fillId="0" borderId="29" xfId="1" applyNumberFormat="1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49" fontId="3" fillId="0" borderId="30" xfId="1" applyNumberFormat="1" applyFont="1" applyFill="1" applyBorder="1" applyAlignment="1">
      <alignment horizontal="center" vertical="center" wrapText="1"/>
    </xf>
    <xf numFmtId="164" fontId="7" fillId="0" borderId="25" xfId="1" applyNumberFormat="1" applyFont="1" applyFill="1" applyBorder="1" applyAlignment="1">
      <alignment horizontal="center" vertical="center" wrapText="1"/>
    </xf>
    <xf numFmtId="164" fontId="7" fillId="0" borderId="10" xfId="1" applyNumberFormat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vertical="center" wrapText="1"/>
    </xf>
    <xf numFmtId="0" fontId="3" fillId="0" borderId="34" xfId="1" applyFont="1" applyFill="1" applyBorder="1" applyAlignment="1">
      <alignment vertical="center" wrapText="1"/>
    </xf>
    <xf numFmtId="0" fontId="8" fillId="0" borderId="29" xfId="1" applyFont="1" applyFill="1" applyBorder="1" applyAlignment="1">
      <alignment vertical="center" wrapText="1"/>
    </xf>
    <xf numFmtId="49" fontId="3" fillId="0" borderId="35" xfId="1" applyNumberFormat="1" applyFont="1" applyFill="1" applyBorder="1" applyAlignment="1">
      <alignment horizontal="center" vertical="center" wrapText="1"/>
    </xf>
    <xf numFmtId="164" fontId="7" fillId="0" borderId="36" xfId="1" applyNumberFormat="1" applyFont="1" applyFill="1" applyBorder="1" applyAlignment="1">
      <alignment horizontal="center" vertical="center" wrapText="1"/>
    </xf>
    <xf numFmtId="164" fontId="7" fillId="0" borderId="37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vertical="center" wrapText="1"/>
    </xf>
    <xf numFmtId="164" fontId="3" fillId="0" borderId="38" xfId="1" applyNumberFormat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5" fillId="0" borderId="45" xfId="1" applyFont="1" applyFill="1" applyBorder="1" applyAlignment="1">
      <alignment horizontal="center" vertical="center" wrapText="1"/>
    </xf>
    <xf numFmtId="0" fontId="5" fillId="0" borderId="46" xfId="1" applyFont="1" applyFill="1" applyBorder="1" applyAlignment="1">
      <alignment horizontal="center" vertical="center" wrapText="1"/>
    </xf>
    <xf numFmtId="164" fontId="7" fillId="0" borderId="52" xfId="1" applyNumberFormat="1" applyFont="1" applyFill="1" applyBorder="1" applyAlignment="1">
      <alignment horizontal="center" vertical="center" wrapText="1"/>
    </xf>
    <xf numFmtId="164" fontId="7" fillId="0" borderId="53" xfId="1" applyNumberFormat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vertical="center" wrapText="1"/>
    </xf>
    <xf numFmtId="0" fontId="3" fillId="0" borderId="54" xfId="1" applyFont="1" applyFill="1" applyBorder="1" applyAlignment="1">
      <alignment vertical="center" wrapText="1"/>
    </xf>
    <xf numFmtId="164" fontId="7" fillId="0" borderId="55" xfId="1" applyNumberFormat="1" applyFont="1" applyFill="1" applyBorder="1" applyAlignment="1">
      <alignment horizontal="center" vertical="center" wrapText="1"/>
    </xf>
    <xf numFmtId="164" fontId="7" fillId="0" borderId="56" xfId="1" applyNumberFormat="1" applyFont="1" applyFill="1" applyBorder="1" applyAlignment="1">
      <alignment horizontal="center" vertical="center" wrapText="1"/>
    </xf>
    <xf numFmtId="0" fontId="7" fillId="0" borderId="56" xfId="1" applyFont="1" applyFill="1" applyBorder="1" applyAlignment="1">
      <alignment horizontal="center" vertical="center" wrapText="1"/>
    </xf>
    <xf numFmtId="0" fontId="7" fillId="0" borderId="56" xfId="1" applyFont="1" applyFill="1" applyBorder="1" applyAlignment="1">
      <alignment vertical="center" wrapText="1"/>
    </xf>
    <xf numFmtId="0" fontId="3" fillId="0" borderId="57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vertical="center" wrapText="1"/>
    </xf>
    <xf numFmtId="49" fontId="3" fillId="0" borderId="58" xfId="1" applyNumberFormat="1" applyFont="1" applyFill="1" applyBorder="1" applyAlignment="1">
      <alignment horizontal="center" vertical="center" wrapText="1"/>
    </xf>
    <xf numFmtId="164" fontId="3" fillId="0" borderId="59" xfId="1" applyNumberFormat="1" applyFont="1" applyFill="1" applyBorder="1" applyAlignment="1">
      <alignment horizontal="center" vertical="center" wrapText="1"/>
    </xf>
    <xf numFmtId="164" fontId="3" fillId="0" borderId="61" xfId="1" applyNumberFormat="1" applyFont="1" applyFill="1" applyBorder="1" applyAlignment="1">
      <alignment horizontal="center" vertical="center" wrapText="1"/>
    </xf>
    <xf numFmtId="164" fontId="3" fillId="0" borderId="37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49" fontId="3" fillId="0" borderId="62" xfId="1" applyNumberFormat="1" applyFont="1" applyFill="1" applyBorder="1" applyAlignment="1">
      <alignment horizontal="center" vertical="center" wrapText="1"/>
    </xf>
    <xf numFmtId="164" fontId="3" fillId="0" borderId="63" xfId="1" applyNumberFormat="1" applyFont="1" applyFill="1" applyBorder="1" applyAlignment="1">
      <alignment horizontal="center" vertical="center" wrapText="1"/>
    </xf>
    <xf numFmtId="164" fontId="3" fillId="0" borderId="64" xfId="1" applyNumberFormat="1" applyFont="1" applyFill="1" applyBorder="1" applyAlignment="1">
      <alignment horizontal="center" vertical="center" wrapText="1"/>
    </xf>
    <xf numFmtId="164" fontId="3" fillId="0" borderId="65" xfId="1" applyNumberFormat="1" applyFont="1" applyFill="1" applyBorder="1" applyAlignment="1">
      <alignment horizontal="center" vertical="center" wrapText="1"/>
    </xf>
    <xf numFmtId="164" fontId="3" fillId="0" borderId="66" xfId="1" applyNumberFormat="1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8" fillId="0" borderId="67" xfId="1" applyFont="1" applyFill="1" applyBorder="1" applyAlignment="1">
      <alignment vertical="center" wrapText="1"/>
    </xf>
    <xf numFmtId="164" fontId="7" fillId="0" borderId="68" xfId="1" applyNumberFormat="1" applyFont="1" applyFill="1" applyBorder="1" applyAlignment="1">
      <alignment horizontal="center" vertical="center" wrapText="1"/>
    </xf>
    <xf numFmtId="164" fontId="7" fillId="0" borderId="69" xfId="1" applyNumberFormat="1" applyFont="1" applyFill="1" applyBorder="1" applyAlignment="1">
      <alignment horizontal="center" vertical="center" wrapText="1"/>
    </xf>
    <xf numFmtId="0" fontId="7" fillId="0" borderId="69" xfId="1" applyFont="1" applyFill="1" applyBorder="1" applyAlignment="1">
      <alignment horizontal="center" vertical="center" wrapText="1"/>
    </xf>
    <xf numFmtId="0" fontId="7" fillId="0" borderId="69" xfId="1" applyFont="1" applyFill="1" applyBorder="1" applyAlignment="1">
      <alignment vertical="center" wrapText="1"/>
    </xf>
    <xf numFmtId="0" fontId="3" fillId="0" borderId="69" xfId="1" applyFont="1" applyFill="1" applyBorder="1" applyAlignment="1">
      <alignment horizontal="center" vertical="center" wrapText="1"/>
    </xf>
    <xf numFmtId="0" fontId="8" fillId="0" borderId="69" xfId="1" applyFont="1" applyFill="1" applyBorder="1" applyAlignment="1">
      <alignment vertical="center" wrapText="1"/>
    </xf>
    <xf numFmtId="164" fontId="3" fillId="0" borderId="68" xfId="1" applyNumberFormat="1" applyFont="1" applyFill="1" applyBorder="1" applyAlignment="1">
      <alignment horizontal="center" vertical="center" wrapText="1"/>
    </xf>
    <xf numFmtId="164" fontId="3" fillId="0" borderId="69" xfId="1" applyNumberFormat="1" applyFont="1" applyFill="1" applyBorder="1" applyAlignment="1">
      <alignment horizontal="center" vertical="center" wrapText="1"/>
    </xf>
    <xf numFmtId="0" fontId="11" fillId="0" borderId="69" xfId="1" applyFont="1" applyFill="1" applyBorder="1" applyAlignment="1">
      <alignment vertical="center" wrapText="1"/>
    </xf>
    <xf numFmtId="164" fontId="3" fillId="0" borderId="25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vertical="center" wrapText="1"/>
    </xf>
    <xf numFmtId="164" fontId="3" fillId="0" borderId="22" xfId="1" applyNumberFormat="1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49" fontId="3" fillId="0" borderId="72" xfId="0" applyNumberFormat="1" applyFont="1" applyFill="1" applyBorder="1" applyAlignment="1">
      <alignment horizontal="center" vertical="center" wrapText="1"/>
    </xf>
    <xf numFmtId="0" fontId="11" fillId="0" borderId="73" xfId="0" applyFont="1" applyFill="1" applyBorder="1" applyAlignment="1">
      <alignment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9" fillId="0" borderId="66" xfId="1" applyFont="1" applyFill="1" applyBorder="1" applyAlignment="1">
      <alignment horizontal="left" vertical="center" wrapText="1"/>
    </xf>
    <xf numFmtId="0" fontId="7" fillId="0" borderId="68" xfId="1" applyFont="1" applyFill="1" applyBorder="1" applyAlignment="1">
      <alignment horizontal="center" vertical="center" wrapText="1"/>
    </xf>
    <xf numFmtId="2" fontId="3" fillId="0" borderId="68" xfId="1" applyNumberFormat="1" applyFont="1" applyFill="1" applyBorder="1" applyAlignment="1">
      <alignment horizontal="center" vertical="center" wrapText="1"/>
    </xf>
    <xf numFmtId="164" fontId="7" fillId="0" borderId="74" xfId="1" applyNumberFormat="1" applyFont="1" applyFill="1" applyBorder="1" applyAlignment="1">
      <alignment horizontal="center" vertical="center" wrapText="1"/>
    </xf>
    <xf numFmtId="164" fontId="7" fillId="0" borderId="75" xfId="1" applyNumberFormat="1" applyFont="1" applyFill="1" applyBorder="1" applyAlignment="1">
      <alignment horizontal="center" vertical="center" wrapText="1"/>
    </xf>
    <xf numFmtId="164" fontId="14" fillId="0" borderId="76" xfId="0" applyNumberFormat="1" applyFont="1" applyFill="1" applyBorder="1" applyAlignment="1">
      <alignment horizontal="center" vertical="center" wrapText="1"/>
    </xf>
    <xf numFmtId="164" fontId="14" fillId="0" borderId="77" xfId="0" applyNumberFormat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164" fontId="14" fillId="0" borderId="71" xfId="0" applyNumberFormat="1" applyFont="1" applyFill="1" applyBorder="1" applyAlignment="1">
      <alignment horizontal="center" vertical="center" wrapText="1"/>
    </xf>
    <xf numFmtId="0" fontId="11" fillId="0" borderId="66" xfId="1" applyFont="1" applyFill="1" applyBorder="1" applyAlignment="1">
      <alignment vertical="center" wrapText="1"/>
    </xf>
    <xf numFmtId="0" fontId="5" fillId="0" borderId="82" xfId="1" applyFont="1" applyFill="1" applyBorder="1" applyAlignment="1">
      <alignment horizontal="center" vertical="center" wrapText="1"/>
    </xf>
    <xf numFmtId="0" fontId="5" fillId="0" borderId="83" xfId="1" applyFont="1" applyFill="1" applyBorder="1" applyAlignment="1">
      <alignment horizontal="center" vertical="center" wrapText="1"/>
    </xf>
    <xf numFmtId="0" fontId="7" fillId="0" borderId="91" xfId="1" applyFont="1" applyFill="1" applyBorder="1" applyAlignment="1">
      <alignment horizontal="center" vertical="center" wrapText="1"/>
    </xf>
    <xf numFmtId="0" fontId="7" fillId="0" borderId="91" xfId="1" applyFont="1" applyFill="1" applyBorder="1" applyAlignment="1">
      <alignment vertical="center" wrapText="1"/>
    </xf>
    <xf numFmtId="0" fontId="3" fillId="0" borderId="91" xfId="1" applyFont="1" applyFill="1" applyBorder="1" applyAlignment="1">
      <alignment vertical="center" wrapText="1"/>
    </xf>
    <xf numFmtId="164" fontId="7" fillId="0" borderId="92" xfId="1" applyNumberFormat="1" applyFont="1" applyFill="1" applyBorder="1" applyAlignment="1">
      <alignment horizontal="center" vertical="center" wrapText="1"/>
    </xf>
    <xf numFmtId="0" fontId="3" fillId="0" borderId="93" xfId="1" applyFont="1" applyFill="1" applyBorder="1" applyAlignment="1">
      <alignment horizontal="center" vertical="center" wrapText="1"/>
    </xf>
    <xf numFmtId="0" fontId="3" fillId="0" borderId="94" xfId="1" applyFont="1" applyFill="1" applyBorder="1" applyAlignment="1">
      <alignment horizontal="center" vertical="center" wrapText="1"/>
    </xf>
    <xf numFmtId="0" fontId="8" fillId="0" borderId="94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vertical="center" wrapText="1"/>
    </xf>
    <xf numFmtId="0" fontId="9" fillId="0" borderId="22" xfId="1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9" fillId="0" borderId="69" xfId="1" applyFont="1" applyFill="1" applyBorder="1" applyAlignment="1">
      <alignment vertical="center" wrapText="1"/>
    </xf>
    <xf numFmtId="0" fontId="11" fillId="0" borderId="73" xfId="1" applyFont="1" applyFill="1" applyBorder="1" applyAlignment="1">
      <alignment vertical="center" wrapText="1"/>
    </xf>
    <xf numFmtId="164" fontId="3" fillId="0" borderId="95" xfId="1" applyNumberFormat="1" applyFont="1" applyFill="1" applyBorder="1" applyAlignment="1">
      <alignment horizontal="center" vertical="center" wrapText="1"/>
    </xf>
    <xf numFmtId="0" fontId="3" fillId="0" borderId="96" xfId="1" applyFont="1" applyFill="1" applyBorder="1" applyAlignment="1">
      <alignment horizontal="center" vertical="center" wrapText="1"/>
    </xf>
    <xf numFmtId="0" fontId="9" fillId="0" borderId="96" xfId="1" applyFont="1" applyFill="1" applyBorder="1" applyAlignment="1">
      <alignment horizontal="left" vertical="center" wrapText="1"/>
    </xf>
    <xf numFmtId="164" fontId="3" fillId="0" borderId="97" xfId="1" applyNumberFormat="1" applyFont="1" applyFill="1" applyBorder="1" applyAlignment="1">
      <alignment horizontal="center" vertical="center" wrapText="1"/>
    </xf>
    <xf numFmtId="164" fontId="3" fillId="0" borderId="98" xfId="1" applyNumberFormat="1" applyFont="1" applyFill="1" applyBorder="1" applyAlignment="1">
      <alignment horizontal="center" vertical="center" wrapText="1"/>
    </xf>
    <xf numFmtId="164" fontId="3" fillId="0" borderId="99" xfId="1" applyNumberFormat="1" applyFont="1" applyFill="1" applyBorder="1" applyAlignment="1">
      <alignment horizontal="center" vertical="center" wrapText="1"/>
    </xf>
    <xf numFmtId="164" fontId="3" fillId="0" borderId="100" xfId="1" applyNumberFormat="1" applyFont="1" applyFill="1" applyBorder="1" applyAlignment="1">
      <alignment horizontal="center" vertical="center" wrapText="1"/>
    </xf>
    <xf numFmtId="0" fontId="3" fillId="0" borderId="100" xfId="1" applyFont="1" applyFill="1" applyBorder="1" applyAlignment="1">
      <alignment horizontal="center" vertical="center" wrapText="1"/>
    </xf>
    <xf numFmtId="0" fontId="8" fillId="0" borderId="100" xfId="1" applyFont="1" applyFill="1" applyBorder="1" applyAlignment="1">
      <alignment vertical="center" wrapText="1"/>
    </xf>
    <xf numFmtId="0" fontId="3" fillId="0" borderId="101" xfId="1" applyFont="1" applyFill="1" applyBorder="1" applyAlignment="1">
      <alignment horizontal="center" vertical="center" wrapText="1"/>
    </xf>
    <xf numFmtId="0" fontId="5" fillId="0" borderId="108" xfId="1" applyFont="1" applyFill="1" applyBorder="1" applyAlignment="1">
      <alignment horizontal="center" vertical="center" wrapText="1"/>
    </xf>
    <xf numFmtId="0" fontId="5" fillId="0" borderId="109" xfId="1" applyFont="1" applyFill="1" applyBorder="1" applyAlignment="1">
      <alignment horizontal="center" vertical="center" wrapText="1"/>
    </xf>
    <xf numFmtId="164" fontId="7" fillId="0" borderId="115" xfId="1" applyNumberFormat="1" applyFont="1" applyFill="1" applyBorder="1" applyAlignment="1">
      <alignment horizontal="center" vertical="center" wrapText="1"/>
    </xf>
    <xf numFmtId="164" fontId="7" fillId="0" borderId="116" xfId="1" applyNumberFormat="1" applyFont="1" applyFill="1" applyBorder="1" applyAlignment="1">
      <alignment horizontal="center" vertical="center" wrapText="1"/>
    </xf>
    <xf numFmtId="0" fontId="7" fillId="0" borderId="116" xfId="1" applyFont="1" applyFill="1" applyBorder="1" applyAlignment="1">
      <alignment horizontal="center" vertical="center" wrapText="1"/>
    </xf>
    <xf numFmtId="0" fontId="7" fillId="0" borderId="116" xfId="1" applyFont="1" applyFill="1" applyBorder="1" applyAlignment="1">
      <alignment vertical="center" wrapText="1"/>
    </xf>
    <xf numFmtId="164" fontId="7" fillId="0" borderId="117" xfId="1" applyNumberFormat="1" applyFont="1" applyFill="1" applyBorder="1" applyAlignment="1">
      <alignment horizontal="center" vertical="center" wrapText="1"/>
    </xf>
    <xf numFmtId="164" fontId="7" fillId="0" borderId="118" xfId="1" applyNumberFormat="1" applyFont="1" applyFill="1" applyBorder="1" applyAlignment="1">
      <alignment horizontal="center" vertical="center" wrapText="1"/>
    </xf>
    <xf numFmtId="0" fontId="7" fillId="0" borderId="118" xfId="1" applyFont="1" applyFill="1" applyBorder="1" applyAlignment="1">
      <alignment horizontal="center" vertical="center" wrapText="1"/>
    </xf>
    <xf numFmtId="0" fontId="7" fillId="0" borderId="118" xfId="1" applyFont="1" applyFill="1" applyBorder="1" applyAlignment="1">
      <alignment vertical="center" wrapText="1"/>
    </xf>
    <xf numFmtId="0" fontId="3" fillId="0" borderId="119" xfId="1" applyFont="1" applyFill="1" applyBorder="1" applyAlignment="1">
      <alignment vertical="center" wrapText="1"/>
    </xf>
    <xf numFmtId="164" fontId="3" fillId="0" borderId="120" xfId="1" applyNumberFormat="1" applyFont="1" applyFill="1" applyBorder="1" applyAlignment="1">
      <alignment horizontal="center" vertical="center" wrapText="1"/>
    </xf>
    <xf numFmtId="164" fontId="3" fillId="0" borderId="121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1" fillId="0" borderId="77" xfId="1" applyFont="1" applyFill="1" applyBorder="1" applyAlignment="1">
      <alignment vertical="center" wrapText="1"/>
    </xf>
    <xf numFmtId="49" fontId="3" fillId="0" borderId="122" xfId="1" applyNumberFormat="1" applyFont="1" applyFill="1" applyBorder="1" applyAlignment="1">
      <alignment horizontal="center" vertical="center" wrapText="1"/>
    </xf>
    <xf numFmtId="0" fontId="3" fillId="0" borderId="121" xfId="1" applyFont="1" applyFill="1" applyBorder="1" applyAlignment="1">
      <alignment horizontal="center" vertical="center" wrapText="1"/>
    </xf>
    <xf numFmtId="0" fontId="8" fillId="0" borderId="121" xfId="1" applyFont="1" applyFill="1" applyBorder="1" applyAlignment="1">
      <alignment vertical="center" wrapText="1"/>
    </xf>
    <xf numFmtId="49" fontId="3" fillId="0" borderId="123" xfId="1" applyNumberFormat="1" applyFont="1" applyFill="1" applyBorder="1" applyAlignment="1">
      <alignment horizontal="center" vertical="center" wrapText="1"/>
    </xf>
    <xf numFmtId="0" fontId="3" fillId="0" borderId="124" xfId="1" applyFont="1" applyFill="1" applyBorder="1" applyAlignment="1">
      <alignment horizontal="center" vertical="center" wrapText="1"/>
    </xf>
    <xf numFmtId="0" fontId="8" fillId="0" borderId="124" xfId="1" applyFont="1" applyFill="1" applyBorder="1" applyAlignment="1">
      <alignment vertical="center" wrapText="1"/>
    </xf>
    <xf numFmtId="164" fontId="3" fillId="0" borderId="125" xfId="1" applyNumberFormat="1" applyFont="1" applyFill="1" applyBorder="1" applyAlignment="1">
      <alignment horizontal="center" vertical="center" wrapText="1"/>
    </xf>
    <xf numFmtId="164" fontId="3" fillId="0" borderId="96" xfId="1" applyNumberFormat="1" applyFont="1" applyFill="1" applyBorder="1" applyAlignment="1">
      <alignment horizontal="center" vertical="center" wrapText="1"/>
    </xf>
    <xf numFmtId="0" fontId="11" fillId="0" borderId="126" xfId="1" applyFont="1" applyFill="1" applyBorder="1" applyAlignment="1">
      <alignment vertical="center" wrapText="1"/>
    </xf>
    <xf numFmtId="164" fontId="3" fillId="0" borderId="127" xfId="1" applyNumberFormat="1" applyFont="1" applyFill="1" applyBorder="1" applyAlignment="1">
      <alignment horizontal="center" vertical="center" wrapText="1"/>
    </xf>
    <xf numFmtId="164" fontId="3" fillId="0" borderId="126" xfId="1" applyNumberFormat="1" applyFont="1" applyFill="1" applyBorder="1" applyAlignment="1">
      <alignment horizontal="center" vertical="center" wrapText="1"/>
    </xf>
    <xf numFmtId="0" fontId="3" fillId="0" borderId="126" xfId="1" applyFont="1" applyFill="1" applyBorder="1" applyAlignment="1">
      <alignment horizontal="center" vertical="center" wrapText="1"/>
    </xf>
    <xf numFmtId="164" fontId="7" fillId="0" borderId="128" xfId="1" applyNumberFormat="1" applyFont="1" applyFill="1" applyBorder="1" applyAlignment="1">
      <alignment horizontal="center" vertical="center" wrapText="1"/>
    </xf>
    <xf numFmtId="164" fontId="7" fillId="0" borderId="129" xfId="1" applyNumberFormat="1" applyFont="1" applyFill="1" applyBorder="1" applyAlignment="1">
      <alignment horizontal="center" vertical="center" wrapText="1"/>
    </xf>
    <xf numFmtId="0" fontId="7" fillId="0" borderId="129" xfId="1" applyFont="1" applyFill="1" applyBorder="1" applyAlignment="1">
      <alignment horizontal="center" vertical="center" wrapText="1"/>
    </xf>
    <xf numFmtId="0" fontId="7" fillId="0" borderId="129" xfId="1" applyFont="1" applyFill="1" applyBorder="1" applyAlignment="1">
      <alignment vertical="center" wrapText="1"/>
    </xf>
    <xf numFmtId="0" fontId="3" fillId="0" borderId="130" xfId="1" applyFont="1" applyFill="1" applyBorder="1" applyAlignment="1">
      <alignment vertical="center" wrapText="1"/>
    </xf>
    <xf numFmtId="164" fontId="3" fillId="0" borderId="131" xfId="0" applyNumberFormat="1" applyFont="1" applyFill="1" applyBorder="1" applyAlignment="1">
      <alignment horizontal="center" vertical="center" wrapText="1"/>
    </xf>
    <xf numFmtId="164" fontId="3" fillId="0" borderId="132" xfId="0" applyNumberFormat="1" applyFont="1" applyFill="1" applyBorder="1" applyAlignment="1">
      <alignment horizontal="center" vertical="center" wrapText="1"/>
    </xf>
    <xf numFmtId="0" fontId="8" fillId="0" borderId="126" xfId="1" applyFont="1" applyFill="1" applyBorder="1" applyAlignment="1">
      <alignment vertical="center" wrapText="1"/>
    </xf>
    <xf numFmtId="49" fontId="3" fillId="0" borderId="133" xfId="1" applyNumberFormat="1" applyFont="1" applyFill="1" applyBorder="1" applyAlignment="1">
      <alignment horizontal="center" vertical="center" wrapText="1"/>
    </xf>
    <xf numFmtId="0" fontId="3" fillId="0" borderId="132" xfId="0" applyFont="1" applyFill="1" applyBorder="1" applyAlignment="1">
      <alignment horizontal="center" vertical="center" wrapText="1"/>
    </xf>
    <xf numFmtId="0" fontId="8" fillId="0" borderId="134" xfId="1" applyFont="1" applyFill="1" applyBorder="1" applyAlignment="1">
      <alignment vertical="center" wrapText="1"/>
    </xf>
    <xf numFmtId="49" fontId="3" fillId="0" borderId="135" xfId="0" applyNumberFormat="1" applyFont="1" applyFill="1" applyBorder="1" applyAlignment="1">
      <alignment horizontal="center" vertical="center" wrapText="1"/>
    </xf>
    <xf numFmtId="164" fontId="3" fillId="0" borderId="131" xfId="1" applyNumberFormat="1" applyFont="1" applyFill="1" applyBorder="1" applyAlignment="1">
      <alignment horizontal="center" vertical="center" wrapText="1"/>
    </xf>
    <xf numFmtId="164" fontId="3" fillId="0" borderId="132" xfId="1" applyNumberFormat="1" applyFont="1" applyFill="1" applyBorder="1" applyAlignment="1">
      <alignment horizontal="center" vertical="center" wrapText="1"/>
    </xf>
    <xf numFmtId="0" fontId="3" fillId="0" borderId="132" xfId="1" applyFont="1" applyFill="1" applyBorder="1" applyAlignment="1">
      <alignment horizontal="center" vertical="center" wrapText="1"/>
    </xf>
    <xf numFmtId="49" fontId="3" fillId="0" borderId="135" xfId="1" applyNumberFormat="1" applyFont="1" applyFill="1" applyBorder="1" applyAlignment="1">
      <alignment horizontal="center" vertical="center" wrapText="1"/>
    </xf>
    <xf numFmtId="0" fontId="3" fillId="0" borderId="136" xfId="1" applyFont="1" applyFill="1" applyBorder="1" applyAlignment="1">
      <alignment horizontal="center" vertical="center" wrapText="1"/>
    </xf>
    <xf numFmtId="49" fontId="10" fillId="0" borderId="135" xfId="1" applyNumberFormat="1" applyFont="1" applyFill="1" applyBorder="1" applyAlignment="1">
      <alignment horizontal="center" vertical="center" wrapText="1"/>
    </xf>
    <xf numFmtId="0" fontId="3" fillId="0" borderId="137" xfId="1" applyFont="1" applyFill="1" applyBorder="1" applyAlignment="1">
      <alignment horizontal="center" vertical="center" wrapText="1"/>
    </xf>
    <xf numFmtId="164" fontId="3" fillId="0" borderId="137" xfId="1" applyNumberFormat="1" applyFont="1" applyFill="1" applyBorder="1" applyAlignment="1">
      <alignment horizontal="center" vertical="center" wrapText="1"/>
    </xf>
    <xf numFmtId="164" fontId="3" fillId="0" borderId="124" xfId="1" applyNumberFormat="1" applyFont="1" applyFill="1" applyBorder="1" applyAlignment="1">
      <alignment horizontal="center" vertical="center" wrapText="1"/>
    </xf>
    <xf numFmtId="0" fontId="3" fillId="0" borderId="124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vertical="center" wrapText="1"/>
    </xf>
    <xf numFmtId="0" fontId="9" fillId="0" borderId="132" xfId="1" applyFont="1" applyFill="1" applyBorder="1" applyAlignment="1">
      <alignment vertical="center" wrapText="1"/>
    </xf>
    <xf numFmtId="0" fontId="15" fillId="0" borderId="124" xfId="1" applyFont="1" applyFill="1" applyBorder="1" applyAlignment="1">
      <alignment vertical="center" wrapText="1"/>
    </xf>
    <xf numFmtId="0" fontId="8" fillId="0" borderId="96" xfId="1" applyFont="1" applyFill="1" applyBorder="1" applyAlignment="1">
      <alignment horizontal="left" vertical="center" wrapText="1"/>
    </xf>
    <xf numFmtId="164" fontId="7" fillId="0" borderId="127" xfId="1" applyNumberFormat="1" applyFont="1" applyFill="1" applyBorder="1" applyAlignment="1">
      <alignment horizontal="center" vertical="center" wrapText="1"/>
    </xf>
    <xf numFmtId="164" fontId="7" fillId="0" borderId="126" xfId="1" applyNumberFormat="1" applyFont="1" applyFill="1" applyBorder="1" applyAlignment="1">
      <alignment horizontal="center" vertical="center" wrapText="1"/>
    </xf>
    <xf numFmtId="0" fontId="7" fillId="0" borderId="126" xfId="1" applyFont="1" applyFill="1" applyBorder="1" applyAlignment="1">
      <alignment horizontal="center" vertical="center" wrapText="1"/>
    </xf>
    <xf numFmtId="0" fontId="7" fillId="0" borderId="126" xfId="1" applyFont="1" applyFill="1" applyBorder="1" applyAlignment="1">
      <alignment vertical="center" wrapText="1"/>
    </xf>
    <xf numFmtId="0" fontId="3" fillId="0" borderId="141" xfId="1" applyFont="1" applyFill="1" applyBorder="1" applyAlignment="1">
      <alignment horizontal="center" vertical="center" wrapText="1"/>
    </xf>
    <xf numFmtId="164" fontId="7" fillId="0" borderId="142" xfId="1" applyNumberFormat="1" applyFont="1" applyFill="1" applyBorder="1" applyAlignment="1">
      <alignment horizontal="center" vertical="center" wrapText="1"/>
    </xf>
    <xf numFmtId="0" fontId="7" fillId="0" borderId="124" xfId="1" applyFont="1" applyFill="1" applyBorder="1" applyAlignment="1">
      <alignment horizontal="center" vertical="center" wrapText="1"/>
    </xf>
    <xf numFmtId="0" fontId="7" fillId="0" borderId="124" xfId="1" applyFont="1" applyFill="1" applyBorder="1" applyAlignment="1">
      <alignment vertical="center" wrapText="1"/>
    </xf>
    <xf numFmtId="0" fontId="7" fillId="0" borderId="144" xfId="1" applyFont="1" applyFill="1" applyBorder="1" applyAlignment="1">
      <alignment vertical="center" wrapText="1"/>
    </xf>
    <xf numFmtId="0" fontId="3" fillId="0" borderId="62" xfId="1" applyFont="1" applyFill="1" applyBorder="1" applyAlignment="1">
      <alignment vertical="center" wrapText="1"/>
    </xf>
    <xf numFmtId="0" fontId="11" fillId="0" borderId="124" xfId="1" applyFont="1" applyFill="1" applyBorder="1" applyAlignment="1">
      <alignment vertical="center" wrapText="1"/>
    </xf>
    <xf numFmtId="12" fontId="3" fillId="0" borderId="9" xfId="1" applyNumberFormat="1" applyFont="1" applyFill="1" applyBorder="1" applyAlignment="1">
      <alignment horizontal="center" vertical="center" wrapText="1"/>
    </xf>
    <xf numFmtId="0" fontId="9" fillId="0" borderId="64" xfId="1" applyFont="1" applyFill="1" applyBorder="1" applyAlignment="1">
      <alignment vertical="center" wrapText="1"/>
    </xf>
    <xf numFmtId="0" fontId="3" fillId="0" borderId="145" xfId="1" applyFont="1" applyFill="1" applyBorder="1" applyAlignment="1">
      <alignment horizontal="center" vertical="center" wrapText="1"/>
    </xf>
    <xf numFmtId="0" fontId="5" fillId="0" borderId="150" xfId="1" applyFont="1" applyFill="1" applyBorder="1" applyAlignment="1">
      <alignment horizontal="center" vertical="center" wrapText="1"/>
    </xf>
    <xf numFmtId="0" fontId="5" fillId="0" borderId="151" xfId="1" applyFont="1" applyFill="1" applyBorder="1" applyAlignment="1">
      <alignment horizontal="center" vertical="center" wrapText="1"/>
    </xf>
    <xf numFmtId="164" fontId="7" fillId="0" borderId="154" xfId="1" applyNumberFormat="1" applyFont="1" applyFill="1" applyBorder="1" applyAlignment="1">
      <alignment horizontal="center" vertical="center" wrapText="1"/>
    </xf>
    <xf numFmtId="164" fontId="7" fillId="0" borderId="155" xfId="1" applyNumberFormat="1" applyFont="1" applyFill="1" applyBorder="1" applyAlignment="1">
      <alignment horizontal="center" vertical="center" wrapText="1"/>
    </xf>
    <xf numFmtId="0" fontId="7" fillId="0" borderId="155" xfId="1" applyFont="1" applyFill="1" applyBorder="1" applyAlignment="1">
      <alignment horizontal="center" vertical="center" wrapText="1"/>
    </xf>
    <xf numFmtId="0" fontId="7" fillId="0" borderId="155" xfId="1" applyFont="1" applyFill="1" applyBorder="1" applyAlignment="1">
      <alignment vertical="center" wrapText="1"/>
    </xf>
    <xf numFmtId="0" fontId="3" fillId="0" borderId="156" xfId="1" applyFont="1" applyFill="1" applyBorder="1" applyAlignment="1">
      <alignment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44" xfId="1" applyNumberFormat="1" applyFont="1" applyFill="1" applyBorder="1" applyAlignment="1">
      <alignment horizontal="center" vertical="center" wrapText="1"/>
    </xf>
    <xf numFmtId="0" fontId="3" fillId="0" borderId="144" xfId="1" applyFont="1" applyFill="1" applyBorder="1" applyAlignment="1">
      <alignment horizontal="center" vertical="center" wrapText="1"/>
    </xf>
    <xf numFmtId="0" fontId="11" fillId="0" borderId="144" xfId="1" applyFont="1" applyFill="1" applyBorder="1" applyAlignment="1">
      <alignment vertical="center" wrapText="1"/>
    </xf>
    <xf numFmtId="0" fontId="11" fillId="0" borderId="158" xfId="1" applyFont="1" applyFill="1" applyBorder="1" applyAlignment="1">
      <alignment vertical="center" wrapText="1"/>
    </xf>
    <xf numFmtId="49" fontId="3" fillId="0" borderId="159" xfId="1" applyNumberFormat="1" applyFont="1" applyFill="1" applyBorder="1" applyAlignment="1">
      <alignment horizontal="center" vertical="center" wrapText="1"/>
    </xf>
    <xf numFmtId="0" fontId="11" fillId="0" borderId="64" xfId="1" applyFont="1" applyFill="1" applyBorder="1" applyAlignment="1">
      <alignment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vertical="center" wrapText="1"/>
    </xf>
    <xf numFmtId="0" fontId="8" fillId="0" borderId="158" xfId="1" applyFont="1" applyFill="1" applyBorder="1" applyAlignment="1">
      <alignment vertical="center" wrapText="1"/>
    </xf>
    <xf numFmtId="49" fontId="12" fillId="0" borderId="62" xfId="1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164" fontId="7" fillId="0" borderId="137" xfId="1" applyNumberFormat="1" applyFont="1" applyFill="1" applyBorder="1" applyAlignment="1">
      <alignment horizontal="center" vertical="center" wrapText="1"/>
    </xf>
    <xf numFmtId="164" fontId="7" fillId="0" borderId="124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vertical="center" wrapText="1"/>
    </xf>
    <xf numFmtId="49" fontId="3" fillId="0" borderId="161" xfId="1" applyNumberFormat="1" applyFont="1" applyFill="1" applyBorder="1" applyAlignment="1">
      <alignment horizontal="center" vertical="center" wrapText="1"/>
    </xf>
    <xf numFmtId="164" fontId="7" fillId="0" borderId="61" xfId="1" applyNumberFormat="1" applyFont="1" applyFill="1" applyBorder="1" applyAlignment="1">
      <alignment horizontal="center" vertical="center" wrapText="1"/>
    </xf>
    <xf numFmtId="49" fontId="3" fillId="0" borderId="160" xfId="1" applyNumberFormat="1" applyFont="1" applyFill="1" applyBorder="1" applyAlignment="1">
      <alignment horizontal="center" vertical="center" wrapText="1"/>
    </xf>
    <xf numFmtId="164" fontId="14" fillId="0" borderId="162" xfId="0" applyNumberFormat="1" applyFont="1" applyFill="1" applyBorder="1" applyAlignment="1">
      <alignment horizontal="center" vertical="center" wrapText="1"/>
    </xf>
    <xf numFmtId="164" fontId="14" fillId="0" borderId="163" xfId="0" applyNumberFormat="1" applyFont="1" applyFill="1" applyBorder="1" applyAlignment="1">
      <alignment horizontal="center" vertical="center" wrapText="1"/>
    </xf>
    <xf numFmtId="164" fontId="14" fillId="0" borderId="164" xfId="0" applyNumberFormat="1" applyFont="1" applyFill="1" applyBorder="1" applyAlignment="1">
      <alignment horizontal="center" vertical="center" wrapText="1"/>
    </xf>
    <xf numFmtId="164" fontId="14" fillId="0" borderId="165" xfId="0" applyNumberFormat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0" fontId="3" fillId="0" borderId="167" xfId="1" applyFont="1" applyFill="1" applyBorder="1" applyAlignment="1">
      <alignment horizontal="center" vertical="center" wrapText="1"/>
    </xf>
    <xf numFmtId="0" fontId="8" fillId="0" borderId="167" xfId="1" applyFont="1" applyFill="1" applyBorder="1" applyAlignment="1">
      <alignment vertical="center" wrapText="1"/>
    </xf>
    <xf numFmtId="49" fontId="3" fillId="0" borderId="168" xfId="1" applyNumberFormat="1" applyFont="1" applyFill="1" applyBorder="1" applyAlignment="1">
      <alignment horizontal="center" vertical="center" wrapText="1"/>
    </xf>
    <xf numFmtId="164" fontId="16" fillId="0" borderId="154" xfId="1" applyNumberFormat="1" applyFont="1" applyFill="1" applyBorder="1" applyAlignment="1">
      <alignment horizontal="center" vertical="center" wrapText="1"/>
    </xf>
    <xf numFmtId="164" fontId="16" fillId="0" borderId="155" xfId="1" applyNumberFormat="1" applyFont="1" applyFill="1" applyBorder="1" applyAlignment="1">
      <alignment horizontal="center" vertical="center" wrapText="1"/>
    </xf>
    <xf numFmtId="0" fontId="16" fillId="0" borderId="155" xfId="1" applyFont="1" applyFill="1" applyBorder="1" applyAlignment="1">
      <alignment vertical="center" wrapText="1"/>
    </xf>
    <xf numFmtId="0" fontId="12" fillId="0" borderId="156" xfId="1" applyFont="1" applyFill="1" applyBorder="1" applyAlignment="1">
      <alignment vertical="center" wrapText="1"/>
    </xf>
    <xf numFmtId="0" fontId="9" fillId="0" borderId="96" xfId="1" applyFont="1" applyFill="1" applyBorder="1" applyAlignment="1">
      <alignment vertical="center" wrapText="1"/>
    </xf>
    <xf numFmtId="0" fontId="9" fillId="0" borderId="134" xfId="1" applyFont="1" applyFill="1" applyBorder="1" applyAlignment="1">
      <alignment vertical="center" wrapText="1"/>
    </xf>
    <xf numFmtId="0" fontId="5" fillId="0" borderId="124" xfId="1" applyFont="1" applyFill="1" applyBorder="1" applyAlignment="1">
      <alignment vertical="center" wrapText="1"/>
    </xf>
    <xf numFmtId="49" fontId="3" fillId="0" borderId="101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vertical="center" wrapText="1"/>
    </xf>
    <xf numFmtId="0" fontId="15" fillId="0" borderId="132" xfId="1" applyFont="1" applyFill="1" applyBorder="1" applyAlignment="1">
      <alignment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164" fontId="3" fillId="0" borderId="2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170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0" fontId="3" fillId="0" borderId="171" xfId="1" applyFont="1" applyFill="1" applyBorder="1" applyAlignment="1">
      <alignment horizontal="center" vertical="center" wrapText="1"/>
    </xf>
    <xf numFmtId="0" fontId="8" fillId="0" borderId="171" xfId="1" applyFont="1" applyFill="1" applyBorder="1" applyAlignment="1">
      <alignment vertical="center" wrapText="1"/>
    </xf>
    <xf numFmtId="49" fontId="3" fillId="0" borderId="172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0" fontId="9" fillId="0" borderId="173" xfId="1" applyFont="1" applyFill="1" applyBorder="1" applyAlignment="1">
      <alignment vertical="center" wrapText="1"/>
    </xf>
    <xf numFmtId="0" fontId="11" fillId="0" borderId="23" xfId="1" applyFont="1" applyFill="1" applyBorder="1" applyAlignment="1">
      <alignment vertical="center" wrapText="1"/>
    </xf>
    <xf numFmtId="49" fontId="3" fillId="0" borderId="143" xfId="1" applyNumberFormat="1" applyFont="1" applyFill="1" applyBorder="1" applyAlignment="1">
      <alignment horizontal="center" vertical="center" wrapText="1"/>
    </xf>
    <xf numFmtId="0" fontId="9" fillId="0" borderId="171" xfId="1" applyFont="1" applyFill="1" applyBorder="1" applyAlignment="1">
      <alignment vertical="center" wrapText="1"/>
    </xf>
    <xf numFmtId="0" fontId="5" fillId="0" borderId="178" xfId="1" applyFont="1" applyFill="1" applyBorder="1" applyAlignment="1">
      <alignment horizontal="center" vertical="center" wrapText="1"/>
    </xf>
    <xf numFmtId="0" fontId="5" fillId="0" borderId="179" xfId="1" applyFont="1" applyFill="1" applyBorder="1" applyAlignment="1">
      <alignment horizontal="center" vertical="center" wrapText="1"/>
    </xf>
    <xf numFmtId="164" fontId="7" fillId="0" borderId="188" xfId="1" applyNumberFormat="1" applyFont="1" applyFill="1" applyBorder="1" applyAlignment="1">
      <alignment horizontal="center" vertical="center" wrapText="1"/>
    </xf>
    <xf numFmtId="164" fontId="7" fillId="0" borderId="189" xfId="1" applyNumberFormat="1" applyFont="1" applyFill="1" applyBorder="1" applyAlignment="1">
      <alignment horizontal="center" vertical="center" wrapText="1"/>
    </xf>
    <xf numFmtId="0" fontId="7" fillId="0" borderId="189" xfId="1" applyFont="1" applyFill="1" applyBorder="1" applyAlignment="1">
      <alignment horizontal="center" vertical="center" wrapText="1"/>
    </xf>
    <xf numFmtId="0" fontId="7" fillId="0" borderId="189" xfId="1" applyFont="1" applyFill="1" applyBorder="1" applyAlignment="1">
      <alignment vertical="center" wrapText="1"/>
    </xf>
    <xf numFmtId="0" fontId="7" fillId="0" borderId="190" xfId="1" applyFont="1" applyFill="1" applyBorder="1" applyAlignment="1">
      <alignment vertical="center" wrapText="1"/>
    </xf>
    <xf numFmtId="164" fontId="7" fillId="0" borderId="191" xfId="1" applyNumberFormat="1" applyFont="1" applyFill="1" applyBorder="1" applyAlignment="1">
      <alignment horizontal="center" vertical="center" wrapText="1"/>
    </xf>
    <xf numFmtId="164" fontId="7" fillId="0" borderId="192" xfId="1" applyNumberFormat="1" applyFont="1" applyFill="1" applyBorder="1" applyAlignment="1">
      <alignment horizontal="center" vertical="center" wrapText="1"/>
    </xf>
    <xf numFmtId="0" fontId="7" fillId="0" borderId="192" xfId="1" applyFont="1" applyFill="1" applyBorder="1" applyAlignment="1">
      <alignment horizontal="center" vertical="center" wrapText="1"/>
    </xf>
    <xf numFmtId="0" fontId="7" fillId="0" borderId="192" xfId="1" applyFont="1" applyFill="1" applyBorder="1" applyAlignment="1">
      <alignment vertical="center" wrapText="1"/>
    </xf>
    <xf numFmtId="0" fontId="7" fillId="0" borderId="193" xfId="1" applyFont="1" applyFill="1" applyBorder="1" applyAlignment="1">
      <alignment vertical="center" wrapText="1"/>
    </xf>
    <xf numFmtId="164" fontId="7" fillId="0" borderId="194" xfId="1" applyNumberFormat="1" applyFont="1" applyFill="1" applyBorder="1" applyAlignment="1">
      <alignment horizontal="center" vertical="center" wrapText="1"/>
    </xf>
    <xf numFmtId="164" fontId="7" fillId="0" borderId="23" xfId="1" applyNumberFormat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vertical="center" wrapText="1"/>
    </xf>
    <xf numFmtId="0" fontId="3" fillId="0" borderId="195" xfId="1" applyFont="1" applyFill="1" applyBorder="1" applyAlignment="1">
      <alignment vertical="center" wrapText="1"/>
    </xf>
    <xf numFmtId="164" fontId="7" fillId="0" borderId="196" xfId="1" applyNumberFormat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vertical="center" wrapText="1"/>
    </xf>
    <xf numFmtId="49" fontId="3" fillId="0" borderId="27" xfId="1" applyNumberFormat="1" applyFont="1" applyFill="1" applyBorder="1" applyAlignment="1">
      <alignment horizontal="center" vertical="center" wrapText="1"/>
    </xf>
    <xf numFmtId="164" fontId="3" fillId="0" borderId="198" xfId="1" applyNumberFormat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0" fontId="3" fillId="0" borderId="199" xfId="1" applyFont="1" applyFill="1" applyBorder="1" applyAlignment="1">
      <alignment horizontal="center" vertical="center" wrapText="1"/>
    </xf>
    <xf numFmtId="0" fontId="9" fillId="0" borderId="200" xfId="1" applyFont="1" applyFill="1" applyBorder="1" applyAlignment="1">
      <alignment vertical="center" wrapText="1"/>
    </xf>
    <xf numFmtId="164" fontId="7" fillId="0" borderId="201" xfId="1" applyNumberFormat="1" applyFont="1" applyFill="1" applyBorder="1" applyAlignment="1">
      <alignment horizontal="center" vertical="center" wrapText="1"/>
    </xf>
    <xf numFmtId="164" fontId="7" fillId="0" borderId="202" xfId="1" applyNumberFormat="1" applyFont="1" applyFill="1" applyBorder="1" applyAlignment="1">
      <alignment horizontal="center" vertical="center" wrapText="1"/>
    </xf>
    <xf numFmtId="0" fontId="7" fillId="0" borderId="202" xfId="1" applyFont="1" applyFill="1" applyBorder="1" applyAlignment="1">
      <alignment horizontal="center" vertical="center" wrapText="1"/>
    </xf>
    <xf numFmtId="0" fontId="5" fillId="0" borderId="202" xfId="1" applyFont="1" applyFill="1" applyBorder="1" applyAlignment="1">
      <alignment vertical="center" wrapText="1"/>
    </xf>
    <xf numFmtId="0" fontId="3" fillId="0" borderId="27" xfId="1" applyFont="1" applyFill="1" applyBorder="1" applyAlignment="1">
      <alignment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0" fontId="9" fillId="0" borderId="60" xfId="1" applyFont="1" applyFill="1" applyBorder="1" applyAlignment="1">
      <alignment vertical="center" wrapText="1"/>
    </xf>
    <xf numFmtId="164" fontId="3" fillId="0" borderId="137" xfId="0" applyNumberFormat="1" applyFont="1" applyFill="1" applyBorder="1" applyAlignment="1">
      <alignment horizontal="center" vertical="center" wrapText="1"/>
    </xf>
    <xf numFmtId="164" fontId="3" fillId="0" borderId="124" xfId="0" applyNumberFormat="1" applyFont="1" applyFill="1" applyBorder="1" applyAlignment="1">
      <alignment horizontal="center" vertical="center" wrapText="1"/>
    </xf>
    <xf numFmtId="0" fontId="8" fillId="0" borderId="132" xfId="0" applyFont="1" applyFill="1" applyBorder="1" applyAlignment="1">
      <alignment vertical="center" wrapText="1"/>
    </xf>
    <xf numFmtId="164" fontId="3" fillId="0" borderId="203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0" fontId="3" fillId="0" borderId="205" xfId="1" applyFont="1" applyFill="1" applyBorder="1" applyAlignment="1">
      <alignment horizontal="center" vertical="center" wrapText="1"/>
    </xf>
    <xf numFmtId="0" fontId="9" fillId="0" borderId="205" xfId="1" applyFont="1" applyFill="1" applyBorder="1" applyAlignment="1">
      <alignment horizontal="left" vertical="center" wrapText="1"/>
    </xf>
    <xf numFmtId="164" fontId="3" fillId="0" borderId="206" xfId="1" applyNumberFormat="1" applyFont="1" applyFill="1" applyBorder="1" applyAlignment="1">
      <alignment horizontal="center" vertical="center" wrapText="1"/>
    </xf>
    <xf numFmtId="0" fontId="7" fillId="0" borderId="137" xfId="1" applyFont="1" applyFill="1" applyBorder="1" applyAlignment="1">
      <alignment horizontal="center" vertical="center" wrapText="1"/>
    </xf>
    <xf numFmtId="0" fontId="8" fillId="0" borderId="199" xfId="1" applyFont="1" applyFill="1" applyBorder="1" applyAlignment="1">
      <alignment vertical="center" wrapText="1"/>
    </xf>
    <xf numFmtId="0" fontId="3" fillId="0" borderId="207" xfId="1" applyFont="1" applyFill="1" applyBorder="1" applyAlignment="1">
      <alignment horizontal="center" vertical="center" wrapText="1"/>
    </xf>
    <xf numFmtId="164" fontId="7" fillId="0" borderId="208" xfId="1" applyNumberFormat="1" applyFont="1" applyFill="1" applyBorder="1" applyAlignment="1">
      <alignment horizontal="center" vertical="center" wrapText="1"/>
    </xf>
    <xf numFmtId="164" fontId="7" fillId="0" borderId="163" xfId="1" applyNumberFormat="1" applyFont="1" applyFill="1" applyBorder="1" applyAlignment="1">
      <alignment horizontal="center" vertical="center" wrapText="1"/>
    </xf>
    <xf numFmtId="0" fontId="7" fillId="0" borderId="209" xfId="1" applyFont="1" applyFill="1" applyBorder="1" applyAlignment="1">
      <alignment horizontal="center" vertical="center" wrapText="1"/>
    </xf>
    <xf numFmtId="49" fontId="17" fillId="0" borderId="6" xfId="1" applyNumberFormat="1" applyFont="1" applyFill="1" applyBorder="1" applyAlignment="1">
      <alignment horizontal="center" vertical="center" wrapText="1"/>
    </xf>
    <xf numFmtId="164" fontId="3" fillId="0" borderId="210" xfId="1" applyNumberFormat="1" applyFont="1" applyFill="1" applyBorder="1" applyAlignment="1">
      <alignment horizontal="center" vertical="center" wrapText="1"/>
    </xf>
    <xf numFmtId="164" fontId="3" fillId="0" borderId="205" xfId="1" applyNumberFormat="1" applyFont="1" applyFill="1" applyBorder="1" applyAlignment="1">
      <alignment horizontal="center" vertical="center" wrapText="1"/>
    </xf>
    <xf numFmtId="0" fontId="11" fillId="0" borderId="205" xfId="1" applyFont="1" applyFill="1" applyBorder="1" applyAlignment="1">
      <alignment vertical="center" wrapText="1"/>
    </xf>
    <xf numFmtId="49" fontId="3" fillId="0" borderId="211" xfId="1" applyNumberFormat="1" applyFont="1" applyFill="1" applyBorder="1" applyAlignment="1">
      <alignment horizontal="center" vertical="center" wrapText="1"/>
    </xf>
    <xf numFmtId="164" fontId="7" fillId="0" borderId="224" xfId="1" applyNumberFormat="1" applyFont="1" applyFill="1" applyBorder="1" applyAlignment="1">
      <alignment horizontal="center" vertical="center" wrapText="1"/>
    </xf>
    <xf numFmtId="164" fontId="7" fillId="0" borderId="225" xfId="1" applyNumberFormat="1" applyFont="1" applyFill="1" applyBorder="1" applyAlignment="1">
      <alignment horizontal="center" vertical="center" wrapText="1"/>
    </xf>
    <xf numFmtId="0" fontId="7" fillId="0" borderId="225" xfId="1" applyFont="1" applyFill="1" applyBorder="1" applyAlignment="1">
      <alignment horizontal="center" vertical="center" wrapText="1"/>
    </xf>
    <xf numFmtId="0" fontId="7" fillId="0" borderId="225" xfId="1" applyFont="1" applyFill="1" applyBorder="1" applyAlignment="1">
      <alignment vertical="center" wrapText="1"/>
    </xf>
    <xf numFmtId="0" fontId="3" fillId="0" borderId="226" xfId="1" applyFont="1" applyFill="1" applyBorder="1" applyAlignment="1">
      <alignment vertical="center" wrapText="1"/>
    </xf>
    <xf numFmtId="0" fontId="7" fillId="0" borderId="128" xfId="1" applyFont="1" applyFill="1" applyBorder="1" applyAlignment="1">
      <alignment horizontal="center" vertical="center" wrapText="1"/>
    </xf>
    <xf numFmtId="0" fontId="9" fillId="0" borderId="124" xfId="1" applyFont="1" applyFill="1" applyBorder="1" applyAlignment="1">
      <alignment vertical="center" wrapText="1"/>
    </xf>
    <xf numFmtId="0" fontId="2" fillId="3" borderId="0" xfId="1" applyFill="1"/>
    <xf numFmtId="0" fontId="11" fillId="0" borderId="60" xfId="1" applyFont="1" applyFill="1" applyBorder="1" applyAlignment="1">
      <alignment vertical="center" wrapText="1"/>
    </xf>
    <xf numFmtId="49" fontId="3" fillId="0" borderId="231" xfId="1" applyNumberFormat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0" fontId="3" fillId="0" borderId="211" xfId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 wrapText="1"/>
    </xf>
    <xf numFmtId="164" fontId="3" fillId="0" borderId="232" xfId="1" applyNumberFormat="1" applyFont="1" applyFill="1" applyBorder="1" applyAlignment="1">
      <alignment horizontal="center" vertical="center" wrapText="1"/>
    </xf>
    <xf numFmtId="164" fontId="3" fillId="0" borderId="233" xfId="1" applyNumberFormat="1" applyFont="1" applyFill="1" applyBorder="1" applyAlignment="1">
      <alignment horizontal="center" vertical="center" wrapText="1"/>
    </xf>
    <xf numFmtId="0" fontId="8" fillId="0" borderId="179" xfId="1" applyFont="1" applyFill="1" applyBorder="1" applyAlignment="1">
      <alignment vertical="center" wrapText="1"/>
    </xf>
    <xf numFmtId="0" fontId="3" fillId="0" borderId="234" xfId="1" applyFont="1" applyFill="1" applyBorder="1" applyAlignment="1">
      <alignment horizontal="center" vertical="center" wrapText="1"/>
    </xf>
    <xf numFmtId="0" fontId="3" fillId="0" borderId="204" xfId="1" applyFont="1" applyFill="1" applyBorder="1" applyAlignment="1">
      <alignment horizontal="center" vertical="center" wrapText="1"/>
    </xf>
    <xf numFmtId="49" fontId="3" fillId="0" borderId="234" xfId="1" applyNumberFormat="1" applyFont="1" applyFill="1" applyBorder="1" applyAlignment="1">
      <alignment horizontal="center" vertical="center" wrapText="1"/>
    </xf>
    <xf numFmtId="164" fontId="7" fillId="0" borderId="237" xfId="1" applyNumberFormat="1" applyFont="1" applyFill="1" applyBorder="1" applyAlignment="1">
      <alignment horizontal="center" vertical="center" wrapText="1"/>
    </xf>
    <xf numFmtId="164" fontId="7" fillId="0" borderId="238" xfId="1" applyNumberFormat="1" applyFont="1" applyFill="1" applyBorder="1" applyAlignment="1">
      <alignment horizontal="center" vertical="center" wrapText="1"/>
    </xf>
    <xf numFmtId="0" fontId="7" fillId="0" borderId="238" xfId="1" applyFont="1" applyFill="1" applyBorder="1" applyAlignment="1">
      <alignment horizontal="center" vertical="center" wrapText="1"/>
    </xf>
    <xf numFmtId="0" fontId="7" fillId="0" borderId="239" xfId="1" applyFont="1" applyFill="1" applyBorder="1" applyAlignment="1">
      <alignment vertical="center" wrapText="1"/>
    </xf>
    <xf numFmtId="0" fontId="7" fillId="0" borderId="54" xfId="1" applyFont="1" applyFill="1" applyBorder="1" applyAlignment="1">
      <alignment vertical="center" wrapText="1"/>
    </xf>
    <xf numFmtId="0" fontId="7" fillId="0" borderId="238" xfId="1" applyFont="1" applyFill="1" applyBorder="1" applyAlignment="1">
      <alignment vertical="center" wrapText="1"/>
    </xf>
    <xf numFmtId="164" fontId="7" fillId="0" borderId="240" xfId="1" applyNumberFormat="1" applyFont="1" applyFill="1" applyBorder="1" applyAlignment="1">
      <alignment horizontal="center" vertical="center" wrapText="1"/>
    </xf>
    <xf numFmtId="164" fontId="7" fillId="0" borderId="241" xfId="1" applyNumberFormat="1" applyFont="1" applyFill="1" applyBorder="1" applyAlignment="1">
      <alignment horizontal="center" vertical="center" wrapText="1"/>
    </xf>
    <xf numFmtId="1" fontId="7" fillId="0" borderId="241" xfId="1" applyNumberFormat="1" applyFont="1" applyFill="1" applyBorder="1" applyAlignment="1">
      <alignment horizontal="center" vertical="center" wrapText="1"/>
    </xf>
    <xf numFmtId="0" fontId="7" fillId="0" borderId="241" xfId="1" applyFont="1" applyFill="1" applyBorder="1" applyAlignment="1">
      <alignment vertical="center" wrapText="1"/>
    </xf>
    <xf numFmtId="0" fontId="3" fillId="0" borderId="242" xfId="1" applyFont="1" applyFill="1" applyBorder="1" applyAlignment="1">
      <alignment vertical="center" wrapText="1"/>
    </xf>
    <xf numFmtId="164" fontId="7" fillId="0" borderId="228" xfId="1" applyNumberFormat="1" applyFont="1" applyFill="1" applyBorder="1" applyAlignment="1">
      <alignment horizontal="center" vertical="center" wrapText="1"/>
    </xf>
    <xf numFmtId="164" fontId="7" fillId="0" borderId="136" xfId="1" applyNumberFormat="1" applyFont="1" applyFill="1" applyBorder="1" applyAlignment="1">
      <alignment horizontal="center" vertical="center" wrapText="1"/>
    </xf>
    <xf numFmtId="0" fontId="7" fillId="0" borderId="136" xfId="1" applyFont="1" applyFill="1" applyBorder="1" applyAlignment="1">
      <alignment horizontal="center" vertical="center" wrapText="1"/>
    </xf>
    <xf numFmtId="0" fontId="7" fillId="0" borderId="136" xfId="1" applyFont="1" applyFill="1" applyBorder="1" applyAlignment="1">
      <alignment vertical="center" wrapText="1"/>
    </xf>
    <xf numFmtId="2" fontId="3" fillId="0" borderId="127" xfId="1" applyNumberFormat="1" applyFont="1" applyFill="1" applyBorder="1" applyAlignment="1">
      <alignment horizontal="center" vertical="center" wrapText="1"/>
    </xf>
    <xf numFmtId="164" fontId="3" fillId="0" borderId="243" xfId="1" applyNumberFormat="1" applyFont="1" applyFill="1" applyBorder="1" applyAlignment="1">
      <alignment horizontal="center" vertical="center" wrapText="1"/>
    </xf>
    <xf numFmtId="164" fontId="3" fillId="0" borderId="142" xfId="1" applyNumberFormat="1" applyFont="1" applyFill="1" applyBorder="1" applyAlignment="1">
      <alignment horizontal="center" vertical="center" wrapText="1"/>
    </xf>
    <xf numFmtId="49" fontId="3" fillId="0" borderId="244" xfId="1" applyNumberFormat="1" applyFont="1" applyFill="1" applyBorder="1" applyAlignment="1">
      <alignment horizontal="center" vertical="center" wrapText="1"/>
    </xf>
    <xf numFmtId="164" fontId="7" fillId="0" borderId="157" xfId="1" applyNumberFormat="1" applyFont="1" applyFill="1" applyBorder="1" applyAlignment="1">
      <alignment horizontal="center" vertical="center" wrapText="1"/>
    </xf>
    <xf numFmtId="164" fontId="7" fillId="0" borderId="144" xfId="1" applyNumberFormat="1" applyFont="1" applyFill="1" applyBorder="1" applyAlignment="1">
      <alignment horizontal="center" vertical="center" wrapText="1"/>
    </xf>
    <xf numFmtId="0" fontId="7" fillId="0" borderId="144" xfId="1" applyFont="1" applyFill="1" applyBorder="1" applyAlignment="1">
      <alignment horizontal="center" vertical="center" wrapText="1"/>
    </xf>
    <xf numFmtId="0" fontId="5" fillId="0" borderId="144" xfId="1" applyFont="1" applyFill="1" applyBorder="1" applyAlignment="1">
      <alignment vertical="center" wrapText="1"/>
    </xf>
    <xf numFmtId="0" fontId="15" fillId="0" borderId="158" xfId="0" applyFont="1" applyFill="1" applyBorder="1" applyAlignment="1">
      <alignment vertical="center" wrapText="1"/>
    </xf>
    <xf numFmtId="49" fontId="3" fillId="0" borderId="58" xfId="0" applyNumberFormat="1" applyFont="1" applyFill="1" applyBorder="1" applyAlignment="1">
      <alignment horizontal="center" vertical="center" wrapText="1"/>
    </xf>
    <xf numFmtId="0" fontId="3" fillId="0" borderId="137" xfId="0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vertical="center" wrapText="1"/>
    </xf>
    <xf numFmtId="0" fontId="8" fillId="0" borderId="205" xfId="1" applyFont="1" applyFill="1" applyBorder="1" applyAlignment="1">
      <alignment horizontal="left" vertical="center" wrapText="1"/>
    </xf>
    <xf numFmtId="164" fontId="5" fillId="0" borderId="245" xfId="1" applyNumberFormat="1" applyFont="1" applyFill="1" applyBorder="1" applyAlignment="1">
      <alignment horizontal="center" vertical="center" wrapText="1"/>
    </xf>
    <xf numFmtId="164" fontId="5" fillId="0" borderId="124" xfId="1" applyNumberFormat="1" applyFont="1" applyFill="1" applyBorder="1" applyAlignment="1">
      <alignment horizontal="center" vertical="center" wrapText="1"/>
    </xf>
    <xf numFmtId="164" fontId="7" fillId="0" borderId="246" xfId="1" applyNumberFormat="1" applyFont="1" applyFill="1" applyBorder="1" applyAlignment="1">
      <alignment horizontal="center" vertical="center" wrapText="1"/>
    </xf>
    <xf numFmtId="1" fontId="7" fillId="0" borderId="124" xfId="1" applyNumberFormat="1" applyFont="1" applyFill="1" applyBorder="1" applyAlignment="1">
      <alignment horizontal="center" vertical="center" wrapText="1"/>
    </xf>
    <xf numFmtId="164" fontId="14" fillId="0" borderId="247" xfId="0" applyNumberFormat="1" applyFont="1" applyFill="1" applyBorder="1" applyAlignment="1">
      <alignment horizontal="center" vertical="center" wrapText="1"/>
    </xf>
    <xf numFmtId="164" fontId="14" fillId="0" borderId="248" xfId="0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right" vertical="center" wrapText="1"/>
    </xf>
    <xf numFmtId="0" fontId="10" fillId="0" borderId="0" xfId="1" applyFont="1"/>
    <xf numFmtId="0" fontId="7" fillId="0" borderId="0" xfId="1" applyFont="1" applyFill="1"/>
    <xf numFmtId="0" fontId="7" fillId="0" borderId="0" xfId="1" applyFont="1" applyFill="1" applyAlignment="1">
      <alignment horizontal="center"/>
    </xf>
    <xf numFmtId="0" fontId="4" fillId="0" borderId="0" xfId="1" applyFont="1" applyFill="1" applyAlignment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10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0" fontId="7" fillId="0" borderId="0" xfId="1" applyFont="1" applyFill="1" applyAlignment="1"/>
    <xf numFmtId="0" fontId="13" fillId="0" borderId="252" xfId="1" applyFont="1" applyFill="1" applyBorder="1" applyAlignment="1"/>
    <xf numFmtId="0" fontId="7" fillId="0" borderId="0" xfId="1" applyFont="1" applyFill="1" applyBorder="1" applyAlignment="1"/>
    <xf numFmtId="0" fontId="7" fillId="0" borderId="0" xfId="1" applyFont="1" applyFill="1" applyAlignment="1">
      <alignment horizontal="left"/>
    </xf>
    <xf numFmtId="1" fontId="7" fillId="0" borderId="238" xfId="1" applyNumberFormat="1" applyFont="1" applyFill="1" applyBorder="1" applyAlignment="1">
      <alignment horizontal="center" vertical="center" wrapText="1"/>
    </xf>
    <xf numFmtId="0" fontId="3" fillId="0" borderId="253" xfId="1" applyFont="1" applyFill="1" applyBorder="1" applyAlignment="1">
      <alignment horizontal="center" vertical="center" wrapText="1"/>
    </xf>
    <xf numFmtId="0" fontId="8" fillId="0" borderId="254" xfId="1" applyFont="1" applyFill="1" applyBorder="1" applyAlignment="1">
      <alignment vertical="center" wrapText="1"/>
    </xf>
    <xf numFmtId="0" fontId="3" fillId="0" borderId="254" xfId="1" applyFont="1" applyFill="1" applyBorder="1" applyAlignment="1">
      <alignment horizontal="center" vertical="center" wrapText="1"/>
    </xf>
    <xf numFmtId="0" fontId="3" fillId="0" borderId="255" xfId="1" applyFont="1" applyFill="1" applyBorder="1" applyAlignment="1">
      <alignment horizontal="center" vertical="center" wrapText="1"/>
    </xf>
    <xf numFmtId="14" fontId="3" fillId="0" borderId="6" xfId="1" applyNumberFormat="1" applyFont="1" applyFill="1" applyBorder="1" applyAlignment="1">
      <alignment horizontal="center" vertical="center" wrapText="1"/>
    </xf>
    <xf numFmtId="1" fontId="3" fillId="0" borderId="6" xfId="1" applyNumberFormat="1" applyFont="1" applyFill="1" applyBorder="1" applyAlignment="1">
      <alignment horizontal="center" vertical="center" wrapText="1"/>
    </xf>
    <xf numFmtId="164" fontId="3" fillId="0" borderId="256" xfId="1" applyNumberFormat="1" applyFont="1" applyFill="1" applyBorder="1" applyAlignment="1">
      <alignment horizontal="center" vertical="center" wrapText="1"/>
    </xf>
    <xf numFmtId="164" fontId="3" fillId="0" borderId="257" xfId="1" applyNumberFormat="1" applyFont="1" applyFill="1" applyBorder="1" applyAlignment="1">
      <alignment horizontal="center" vertical="center" wrapText="1"/>
    </xf>
    <xf numFmtId="0" fontId="9" fillId="0" borderId="202" xfId="0" applyFont="1" applyFill="1" applyBorder="1" applyAlignment="1">
      <alignment vertical="center" wrapText="1"/>
    </xf>
    <xf numFmtId="0" fontId="3" fillId="0" borderId="202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164" fontId="3" fillId="0" borderId="258" xfId="1" applyNumberFormat="1" applyFont="1" applyFill="1" applyBorder="1" applyAlignment="1">
      <alignment horizontal="center" vertical="center" wrapText="1"/>
    </xf>
    <xf numFmtId="0" fontId="8" fillId="0" borderId="260" xfId="1" applyFont="1" applyFill="1" applyBorder="1" applyAlignment="1">
      <alignment vertical="center" wrapText="1"/>
    </xf>
    <xf numFmtId="0" fontId="3" fillId="0" borderId="261" xfId="1" applyFont="1" applyFill="1" applyBorder="1" applyAlignment="1">
      <alignment horizontal="center" vertical="center" wrapText="1"/>
    </xf>
    <xf numFmtId="49" fontId="3" fillId="0" borderId="262" xfId="1" applyNumberFormat="1" applyFont="1" applyFill="1" applyBorder="1" applyAlignment="1">
      <alignment horizontal="center" vertical="center" wrapText="1"/>
    </xf>
    <xf numFmtId="0" fontId="3" fillId="0" borderId="263" xfId="1" applyFont="1" applyFill="1" applyBorder="1" applyAlignment="1">
      <alignment horizontal="center" vertical="center" wrapText="1"/>
    </xf>
    <xf numFmtId="0" fontId="8" fillId="0" borderId="264" xfId="1" applyFont="1" applyFill="1" applyBorder="1" applyAlignment="1">
      <alignment vertical="center" wrapText="1"/>
    </xf>
    <xf numFmtId="0" fontId="11" fillId="0" borderId="265" xfId="1" applyFont="1" applyFill="1" applyBorder="1" applyAlignment="1">
      <alignment vertical="center" wrapText="1"/>
    </xf>
    <xf numFmtId="164" fontId="3" fillId="0" borderId="263" xfId="1" applyNumberFormat="1" applyFont="1" applyFill="1" applyBorder="1" applyAlignment="1">
      <alignment horizontal="center" vertical="center" wrapText="1"/>
    </xf>
    <xf numFmtId="164" fontId="3" fillId="0" borderId="266" xfId="1" applyNumberFormat="1" applyFont="1" applyFill="1" applyBorder="1" applyAlignment="1">
      <alignment horizontal="center" vertical="center" wrapText="1"/>
    </xf>
    <xf numFmtId="0" fontId="3" fillId="0" borderId="267" xfId="1" applyFont="1" applyFill="1" applyBorder="1" applyAlignment="1">
      <alignment horizontal="center" vertical="center" wrapText="1"/>
    </xf>
    <xf numFmtId="0" fontId="8" fillId="0" borderId="142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ill="1" applyBorder="1"/>
    <xf numFmtId="164" fontId="7" fillId="0" borderId="268" xfId="1" applyNumberFormat="1" applyFont="1" applyFill="1" applyBorder="1" applyAlignment="1">
      <alignment horizontal="center" vertical="center" wrapText="1"/>
    </xf>
    <xf numFmtId="0" fontId="7" fillId="0" borderId="269" xfId="1" applyFont="1" applyFill="1" applyBorder="1" applyAlignment="1">
      <alignment vertical="center" wrapText="1"/>
    </xf>
    <xf numFmtId="0" fontId="7" fillId="0" borderId="269" xfId="1" applyFont="1" applyFill="1" applyBorder="1" applyAlignment="1">
      <alignment horizontal="center" vertical="center" wrapText="1"/>
    </xf>
    <xf numFmtId="164" fontId="7" fillId="0" borderId="269" xfId="1" applyNumberFormat="1" applyFont="1" applyFill="1" applyBorder="1" applyAlignment="1">
      <alignment horizontal="center" vertical="center" wrapText="1"/>
    </xf>
    <xf numFmtId="0" fontId="3" fillId="0" borderId="272" xfId="1" applyFont="1" applyFill="1" applyBorder="1" applyAlignment="1">
      <alignment vertical="center" wrapText="1"/>
    </xf>
    <xf numFmtId="0" fontId="7" fillId="0" borderId="273" xfId="1" applyFont="1" applyFill="1" applyBorder="1" applyAlignment="1">
      <alignment vertical="center" wrapText="1"/>
    </xf>
    <xf numFmtId="0" fontId="7" fillId="0" borderId="273" xfId="1" applyFont="1" applyFill="1" applyBorder="1" applyAlignment="1">
      <alignment horizontal="center" vertical="center" wrapText="1"/>
    </xf>
    <xf numFmtId="164" fontId="7" fillId="0" borderId="273" xfId="1" applyNumberFormat="1" applyFont="1" applyFill="1" applyBorder="1" applyAlignment="1">
      <alignment horizontal="center" vertical="center" wrapText="1"/>
    </xf>
    <xf numFmtId="164" fontId="7" fillId="0" borderId="274" xfId="1" applyNumberFormat="1" applyFont="1" applyFill="1" applyBorder="1" applyAlignment="1">
      <alignment horizontal="center" vertical="center" wrapText="1"/>
    </xf>
    <xf numFmtId="0" fontId="3" fillId="0" borderId="253" xfId="1" applyFont="1" applyFill="1" applyBorder="1" applyAlignment="1">
      <alignment vertical="center" wrapText="1"/>
    </xf>
    <xf numFmtId="0" fontId="7" fillId="0" borderId="254" xfId="1" applyFont="1" applyFill="1" applyBorder="1" applyAlignment="1">
      <alignment vertical="center" wrapText="1"/>
    </xf>
    <xf numFmtId="0" fontId="7" fillId="0" borderId="254" xfId="1" applyFont="1" applyFill="1" applyBorder="1" applyAlignment="1">
      <alignment horizontal="center" vertical="center" wrapText="1"/>
    </xf>
    <xf numFmtId="164" fontId="7" fillId="0" borderId="254" xfId="1" applyNumberFormat="1" applyFont="1" applyFill="1" applyBorder="1" applyAlignment="1">
      <alignment horizontal="center" vertical="center" wrapText="1"/>
    </xf>
    <xf numFmtId="164" fontId="7" fillId="0" borderId="255" xfId="1" applyNumberFormat="1" applyFont="1" applyFill="1" applyBorder="1" applyAlignment="1">
      <alignment horizontal="center" vertical="center" wrapText="1"/>
    </xf>
    <xf numFmtId="0" fontId="3" fillId="0" borderId="275" xfId="1" applyFont="1" applyFill="1" applyBorder="1" applyAlignment="1">
      <alignment vertical="center" wrapText="1"/>
    </xf>
    <xf numFmtId="0" fontId="7" fillId="0" borderId="276" xfId="1" applyFont="1" applyFill="1" applyBorder="1" applyAlignment="1">
      <alignment vertical="center" wrapText="1"/>
    </xf>
    <xf numFmtId="164" fontId="7" fillId="0" borderId="276" xfId="1" applyNumberFormat="1" applyFont="1" applyFill="1" applyBorder="1" applyAlignment="1">
      <alignment horizontal="center" vertical="center" wrapText="1"/>
    </xf>
    <xf numFmtId="164" fontId="7" fillId="0" borderId="277" xfId="1" applyNumberFormat="1" applyFont="1" applyFill="1" applyBorder="1" applyAlignment="1">
      <alignment horizontal="center" vertical="center" wrapText="1"/>
    </xf>
    <xf numFmtId="1" fontId="7" fillId="0" borderId="269" xfId="1" applyNumberFormat="1" applyFont="1" applyFill="1" applyBorder="1" applyAlignment="1">
      <alignment horizontal="center" vertical="center" wrapText="1"/>
    </xf>
    <xf numFmtId="1" fontId="7" fillId="0" borderId="276" xfId="1" applyNumberFormat="1" applyFont="1" applyFill="1" applyBorder="1" applyAlignment="1">
      <alignment horizontal="center" vertical="center" wrapText="1"/>
    </xf>
    <xf numFmtId="1" fontId="16" fillId="0" borderId="155" xfId="1" applyNumberFormat="1" applyFont="1" applyFill="1" applyBorder="1" applyAlignment="1">
      <alignment horizontal="center" vertical="center" wrapText="1"/>
    </xf>
    <xf numFmtId="0" fontId="7" fillId="0" borderId="212" xfId="1" applyFont="1" applyFill="1" applyBorder="1" applyAlignment="1">
      <alignment vertical="center" wrapText="1"/>
    </xf>
    <xf numFmtId="1" fontId="7" fillId="0" borderId="212" xfId="1" applyNumberFormat="1" applyFont="1" applyFill="1" applyBorder="1" applyAlignment="1">
      <alignment horizontal="center" vertical="center" wrapText="1"/>
    </xf>
    <xf numFmtId="164" fontId="7" fillId="0" borderId="212" xfId="1" applyNumberFormat="1" applyFont="1" applyFill="1" applyBorder="1" applyAlignment="1">
      <alignment horizontal="center" vertical="center" wrapText="1"/>
    </xf>
    <xf numFmtId="0" fontId="7" fillId="0" borderId="212" xfId="1" applyFont="1" applyFill="1" applyBorder="1" applyAlignment="1">
      <alignment horizontal="center" vertical="center" wrapText="1"/>
    </xf>
    <xf numFmtId="0" fontId="5" fillId="0" borderId="280" xfId="1" applyFont="1" applyFill="1" applyBorder="1" applyAlignment="1">
      <alignment horizontal="center" vertical="center" wrapText="1"/>
    </xf>
    <xf numFmtId="0" fontId="5" fillId="0" borderId="281" xfId="1" applyFont="1" applyFill="1" applyBorder="1" applyAlignment="1">
      <alignment horizontal="center" vertical="center" wrapText="1"/>
    </xf>
    <xf numFmtId="164" fontId="7" fillId="0" borderId="91" xfId="1" applyNumberFormat="1" applyFont="1" applyFill="1" applyBorder="1" applyAlignment="1">
      <alignment horizontal="center" vertical="center" wrapText="1"/>
    </xf>
    <xf numFmtId="0" fontId="5" fillId="0" borderId="287" xfId="1" applyFont="1" applyFill="1" applyBorder="1" applyAlignment="1">
      <alignment horizontal="center" vertical="center" wrapText="1"/>
    </xf>
    <xf numFmtId="0" fontId="5" fillId="0" borderId="288" xfId="1" applyFont="1" applyFill="1" applyBorder="1" applyAlignment="1">
      <alignment horizontal="center" vertical="center" wrapText="1"/>
    </xf>
    <xf numFmtId="0" fontId="7" fillId="0" borderId="295" xfId="1" applyFont="1" applyFill="1" applyBorder="1" applyAlignment="1">
      <alignment vertical="center" wrapText="1"/>
    </xf>
    <xf numFmtId="0" fontId="7" fillId="0" borderId="295" xfId="1" applyFont="1" applyFill="1" applyBorder="1" applyAlignment="1">
      <alignment horizontal="center" vertical="center" wrapText="1"/>
    </xf>
    <xf numFmtId="164" fontId="7" fillId="0" borderId="295" xfId="1" applyNumberFormat="1" applyFont="1" applyFill="1" applyBorder="1" applyAlignment="1">
      <alignment horizontal="center" vertical="center" wrapText="1"/>
    </xf>
    <xf numFmtId="0" fontId="3" fillId="0" borderId="295" xfId="1" applyFont="1" applyFill="1" applyBorder="1" applyAlignment="1">
      <alignment vertical="center" wrapText="1"/>
    </xf>
    <xf numFmtId="14" fontId="3" fillId="0" borderId="0" xfId="1" applyNumberFormat="1" applyFont="1" applyFill="1" applyAlignment="1">
      <alignment horizontal="center" vertical="center" wrapText="1"/>
    </xf>
    <xf numFmtId="0" fontId="9" fillId="0" borderId="297" xfId="1" applyFont="1" applyFill="1" applyBorder="1" applyAlignment="1">
      <alignment horizontal="left" vertical="center" wrapText="1"/>
    </xf>
    <xf numFmtId="49" fontId="10" fillId="0" borderId="296" xfId="1" applyNumberFormat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14" fontId="10" fillId="0" borderId="6" xfId="1" applyNumberFormat="1" applyFont="1" applyFill="1" applyBorder="1" applyAlignment="1">
      <alignment horizontal="center" vertical="center" wrapText="1"/>
    </xf>
    <xf numFmtId="0" fontId="10" fillId="0" borderId="297" xfId="1" applyFont="1" applyFill="1" applyBorder="1" applyAlignment="1">
      <alignment horizontal="center" vertical="center" wrapText="1"/>
    </xf>
    <xf numFmtId="0" fontId="10" fillId="0" borderId="69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 wrapText="1"/>
    </xf>
    <xf numFmtId="0" fontId="9" fillId="0" borderId="259" xfId="1" applyFont="1" applyFill="1" applyBorder="1" applyAlignment="1">
      <alignment vertical="center" wrapText="1"/>
    </xf>
    <xf numFmtId="49" fontId="10" fillId="0" borderId="126" xfId="1" applyNumberFormat="1" applyFont="1" applyFill="1" applyBorder="1" applyAlignment="1">
      <alignment horizontal="center" vertical="center" wrapText="1"/>
    </xf>
    <xf numFmtId="49" fontId="10" fillId="0" borderId="253" xfId="1" applyNumberFormat="1" applyFont="1" applyFill="1" applyBorder="1" applyAlignment="1">
      <alignment horizontal="center" vertical="center" wrapText="1"/>
    </xf>
    <xf numFmtId="0" fontId="9" fillId="0" borderId="298" xfId="1" applyFont="1" applyFill="1" applyBorder="1" applyAlignment="1">
      <alignment vertical="center" wrapText="1"/>
    </xf>
    <xf numFmtId="49" fontId="10" fillId="0" borderId="254" xfId="1" applyNumberFormat="1" applyFont="1" applyFill="1" applyBorder="1" applyAlignment="1">
      <alignment horizontal="center" vertical="center" wrapText="1"/>
    </xf>
    <xf numFmtId="0" fontId="10" fillId="0" borderId="91" xfId="1" applyFont="1" applyFill="1" applyBorder="1" applyAlignment="1">
      <alignment horizontal="center" vertical="center" wrapText="1"/>
    </xf>
    <xf numFmtId="0" fontId="9" fillId="0" borderId="91" xfId="1" applyFont="1" applyFill="1" applyBorder="1" applyAlignment="1">
      <alignment vertical="center" wrapText="1"/>
    </xf>
    <xf numFmtId="0" fontId="9" fillId="0" borderId="299" xfId="1" applyFont="1" applyFill="1" applyBorder="1" applyAlignment="1">
      <alignment vertical="center" wrapText="1"/>
    </xf>
    <xf numFmtId="0" fontId="9" fillId="0" borderId="143" xfId="1" applyFont="1" applyFill="1" applyBorder="1" applyAlignment="1">
      <alignment vertical="center" wrapText="1"/>
    </xf>
    <xf numFmtId="0" fontId="7" fillId="0" borderId="300" xfId="1" applyFont="1" applyFill="1" applyBorder="1" applyAlignment="1">
      <alignment vertical="center" wrapText="1"/>
    </xf>
    <xf numFmtId="49" fontId="3" fillId="0" borderId="296" xfId="1" applyNumberFormat="1" applyFont="1" applyFill="1" applyBorder="1" applyAlignment="1">
      <alignment horizontal="center" vertical="center" wrapText="1"/>
    </xf>
    <xf numFmtId="49" fontId="5" fillId="0" borderId="301" xfId="1" applyNumberFormat="1" applyFont="1" applyFill="1" applyBorder="1" applyAlignment="1">
      <alignment horizontal="center" vertical="center" wrapText="1"/>
    </xf>
    <xf numFmtId="0" fontId="9" fillId="0" borderId="258" xfId="1" applyFont="1" applyFill="1" applyBorder="1" applyAlignment="1">
      <alignment vertical="center" wrapText="1"/>
    </xf>
    <xf numFmtId="0" fontId="3" fillId="0" borderId="256" xfId="1" applyFont="1" applyFill="1" applyBorder="1" applyAlignment="1">
      <alignment horizontal="center" vertical="center" wrapText="1"/>
    </xf>
    <xf numFmtId="0" fontId="8" fillId="0" borderId="256" xfId="1" applyFont="1" applyFill="1" applyBorder="1" applyAlignment="1">
      <alignment vertical="center" wrapText="1"/>
    </xf>
    <xf numFmtId="164" fontId="7" fillId="0" borderId="305" xfId="1" applyNumberFormat="1" applyFont="1" applyFill="1" applyBorder="1" applyAlignment="1">
      <alignment horizontal="center" vertical="center" wrapText="1"/>
    </xf>
    <xf numFmtId="164" fontId="7" fillId="0" borderId="245" xfId="1" applyNumberFormat="1" applyFont="1" applyFill="1" applyBorder="1" applyAlignment="1">
      <alignment horizontal="center" vertical="center" wrapText="1"/>
    </xf>
    <xf numFmtId="0" fontId="9" fillId="0" borderId="306" xfId="1" applyFont="1" applyFill="1" applyBorder="1" applyAlignment="1">
      <alignment vertical="center" wrapText="1"/>
    </xf>
    <xf numFmtId="0" fontId="3" fillId="0" borderId="307" xfId="1" applyFont="1" applyFill="1" applyBorder="1" applyAlignment="1">
      <alignment horizontal="center" vertical="center" wrapText="1"/>
    </xf>
    <xf numFmtId="164" fontId="3" fillId="0" borderId="307" xfId="1" applyNumberFormat="1" applyFont="1" applyFill="1" applyBorder="1" applyAlignment="1">
      <alignment horizontal="center" vertical="center" wrapText="1"/>
    </xf>
    <xf numFmtId="164" fontId="3" fillId="0" borderId="308" xfId="1" applyNumberFormat="1" applyFont="1" applyFill="1" applyBorder="1" applyAlignment="1">
      <alignment horizontal="center" vertical="center" wrapText="1"/>
    </xf>
    <xf numFmtId="0" fontId="11" fillId="0" borderId="256" xfId="1" applyFont="1" applyFill="1" applyBorder="1" applyAlignment="1">
      <alignment vertical="center" wrapText="1"/>
    </xf>
    <xf numFmtId="49" fontId="10" fillId="0" borderId="3" xfId="1" applyNumberFormat="1" applyFont="1" applyFill="1" applyBorder="1" applyAlignment="1">
      <alignment horizontal="center" vertical="center" wrapText="1"/>
    </xf>
    <xf numFmtId="0" fontId="9" fillId="0" borderId="309" xfId="1" applyFont="1" applyFill="1" applyBorder="1" applyAlignment="1">
      <alignment vertical="center" wrapText="1"/>
    </xf>
    <xf numFmtId="49" fontId="10" fillId="0" borderId="2" xfId="1" applyNumberFormat="1" applyFont="1" applyFill="1" applyBorder="1" applyAlignment="1">
      <alignment horizontal="center" vertical="center" wrapText="1"/>
    </xf>
    <xf numFmtId="164" fontId="3" fillId="0" borderId="311" xfId="1" applyNumberFormat="1" applyFont="1" applyFill="1" applyBorder="1" applyAlignment="1">
      <alignment horizontal="center" vertical="center" wrapText="1"/>
    </xf>
    <xf numFmtId="164" fontId="3" fillId="0" borderId="312" xfId="1" applyNumberFormat="1" applyFont="1" applyFill="1" applyBorder="1" applyAlignment="1">
      <alignment horizontal="center" vertical="center" wrapText="1"/>
    </xf>
    <xf numFmtId="0" fontId="3" fillId="0" borderId="310" xfId="1" applyFont="1" applyFill="1" applyBorder="1" applyAlignment="1">
      <alignment horizontal="center" vertical="center" wrapText="1"/>
    </xf>
    <xf numFmtId="164" fontId="3" fillId="0" borderId="310" xfId="1" applyNumberFormat="1" applyFont="1" applyFill="1" applyBorder="1" applyAlignment="1">
      <alignment horizontal="center" vertical="center" wrapText="1"/>
    </xf>
    <xf numFmtId="0" fontId="1" fillId="0" borderId="0" xfId="22"/>
    <xf numFmtId="0" fontId="22" fillId="0" borderId="314" xfId="22" applyFont="1" applyBorder="1" applyAlignment="1">
      <alignment horizontal="center" vertical="center"/>
    </xf>
    <xf numFmtId="0" fontId="14" fillId="0" borderId="0" xfId="22" applyFont="1" applyBorder="1" applyAlignment="1">
      <alignment vertical="center" wrapText="1"/>
    </xf>
    <xf numFmtId="0" fontId="14" fillId="0" borderId="0" xfId="22" applyFont="1" applyBorder="1" applyAlignment="1">
      <alignment horizontal="center" vertical="center" wrapText="1"/>
    </xf>
    <xf numFmtId="0" fontId="1" fillId="0" borderId="313" xfId="22" applyBorder="1"/>
    <xf numFmtId="0" fontId="24" fillId="15" borderId="315" xfId="22" applyFont="1" applyFill="1" applyBorder="1" applyAlignment="1">
      <alignment horizontal="center" vertical="center" wrapText="1"/>
    </xf>
    <xf numFmtId="0" fontId="25" fillId="15" borderId="315" xfId="22" applyFont="1" applyFill="1" applyBorder="1" applyAlignment="1">
      <alignment horizontal="center" vertical="center" wrapText="1"/>
    </xf>
    <xf numFmtId="0" fontId="23" fillId="0" borderId="313" xfId="22" applyFont="1" applyBorder="1" applyAlignment="1">
      <alignment horizontal="center" vertical="center" wrapText="1"/>
    </xf>
    <xf numFmtId="0" fontId="24" fillId="0" borderId="316" xfId="22" applyFont="1" applyFill="1" applyBorder="1" applyAlignment="1">
      <alignment horizontal="center" vertical="center" wrapText="1"/>
    </xf>
    <xf numFmtId="0" fontId="24" fillId="0" borderId="317" xfId="22" applyFont="1" applyFill="1" applyBorder="1" applyAlignment="1">
      <alignment horizontal="center" vertical="center" wrapText="1"/>
    </xf>
    <xf numFmtId="0" fontId="24" fillId="15" borderId="316" xfId="22" applyFont="1" applyFill="1" applyBorder="1" applyAlignment="1">
      <alignment horizontal="center" vertical="center" wrapText="1"/>
    </xf>
    <xf numFmtId="0" fontId="24" fillId="0" borderId="321" xfId="22" applyFont="1" applyBorder="1" applyAlignment="1">
      <alignment horizontal="center" vertical="center" wrapText="1"/>
    </xf>
    <xf numFmtId="0" fontId="24" fillId="15" borderId="317" xfId="22" applyFont="1" applyFill="1" applyBorder="1" applyAlignment="1">
      <alignment horizontal="center" vertical="center" wrapText="1"/>
    </xf>
    <xf numFmtId="0" fontId="26" fillId="0" borderId="316" xfId="22" applyFont="1" applyFill="1" applyBorder="1" applyAlignment="1">
      <alignment horizontal="center"/>
    </xf>
    <xf numFmtId="0" fontId="1" fillId="0" borderId="0" xfId="22" applyBorder="1" applyAlignment="1"/>
    <xf numFmtId="0" fontId="9" fillId="0" borderId="69" xfId="1" applyFont="1" applyFill="1" applyBorder="1" applyAlignment="1">
      <alignment vertical="center" wrapText="1"/>
    </xf>
    <xf numFmtId="49" fontId="3" fillId="0" borderId="325" xfId="1" applyNumberFormat="1" applyFont="1" applyFill="1" applyBorder="1" applyAlignment="1">
      <alignment horizontal="center" vertical="center" wrapText="1"/>
    </xf>
    <xf numFmtId="49" fontId="3" fillId="0" borderId="326" xfId="1" applyNumberFormat="1" applyFont="1" applyFill="1" applyBorder="1" applyAlignment="1">
      <alignment horizontal="center" vertical="center" wrapText="1"/>
    </xf>
    <xf numFmtId="49" fontId="3" fillId="0" borderId="327" xfId="1" applyNumberFormat="1" applyFont="1" applyFill="1" applyBorder="1" applyAlignment="1">
      <alignment horizontal="center" vertical="center" wrapText="1"/>
    </xf>
    <xf numFmtId="49" fontId="3" fillId="0" borderId="328" xfId="1" applyNumberFormat="1" applyFont="1" applyFill="1" applyBorder="1" applyAlignment="1">
      <alignment horizontal="center" vertical="center" wrapText="1"/>
    </xf>
    <xf numFmtId="49" fontId="3" fillId="0" borderId="329" xfId="1" applyNumberFormat="1" applyFont="1" applyFill="1" applyBorder="1" applyAlignment="1">
      <alignment horizontal="center" vertical="center" wrapText="1"/>
    </xf>
    <xf numFmtId="0" fontId="3" fillId="0" borderId="330" xfId="1" applyFont="1" applyFill="1" applyBorder="1" applyAlignment="1">
      <alignment vertical="center" wrapText="1"/>
    </xf>
    <xf numFmtId="49" fontId="3" fillId="0" borderId="332" xfId="1" applyNumberFormat="1" applyFont="1" applyFill="1" applyBorder="1" applyAlignment="1">
      <alignment horizontal="center" vertical="center" wrapText="1"/>
    </xf>
    <xf numFmtId="0" fontId="9" fillId="0" borderId="333" xfId="1" applyFont="1" applyFill="1" applyBorder="1" applyAlignment="1">
      <alignment vertical="center" wrapText="1"/>
    </xf>
    <xf numFmtId="164" fontId="3" fillId="0" borderId="334" xfId="1" applyNumberFormat="1" applyFont="1" applyFill="1" applyBorder="1" applyAlignment="1">
      <alignment horizontal="center" vertical="center" wrapText="1"/>
    </xf>
    <xf numFmtId="49" fontId="3" fillId="0" borderId="335" xfId="1" applyNumberFormat="1" applyFont="1" applyFill="1" applyBorder="1" applyAlignment="1">
      <alignment horizontal="center" vertical="center" wrapText="1"/>
    </xf>
    <xf numFmtId="164" fontId="3" fillId="0" borderId="267" xfId="1" applyNumberFormat="1" applyFont="1" applyFill="1" applyBorder="1" applyAlignment="1">
      <alignment horizontal="center" vertical="center" wrapText="1"/>
    </xf>
    <xf numFmtId="0" fontId="11" fillId="0" borderId="336" xfId="1" applyFont="1" applyFill="1" applyBorder="1" applyAlignment="1">
      <alignment vertical="center" wrapText="1"/>
    </xf>
    <xf numFmtId="0" fontId="3" fillId="0" borderId="336" xfId="1" applyFont="1" applyFill="1" applyBorder="1" applyAlignment="1">
      <alignment horizontal="center" vertical="center" wrapText="1"/>
    </xf>
    <xf numFmtId="164" fontId="3" fillId="0" borderId="337" xfId="1" applyNumberFormat="1" applyFont="1" applyFill="1" applyBorder="1" applyAlignment="1">
      <alignment horizontal="center" vertical="center" wrapText="1"/>
    </xf>
    <xf numFmtId="49" fontId="3" fillId="0" borderId="338" xfId="1" applyNumberFormat="1" applyFont="1" applyFill="1" applyBorder="1" applyAlignment="1">
      <alignment horizontal="center" vertical="center" wrapText="1"/>
    </xf>
    <xf numFmtId="0" fontId="8" fillId="0" borderId="336" xfId="1" applyFont="1" applyFill="1" applyBorder="1" applyAlignment="1">
      <alignment vertical="center" wrapText="1"/>
    </xf>
    <xf numFmtId="164" fontId="3" fillId="0" borderId="336" xfId="1" applyNumberFormat="1" applyFont="1" applyFill="1" applyBorder="1" applyAlignment="1">
      <alignment horizontal="center" vertical="center" wrapText="1"/>
    </xf>
    <xf numFmtId="164" fontId="3" fillId="0" borderId="339" xfId="1" applyNumberFormat="1" applyFont="1" applyFill="1" applyBorder="1" applyAlignment="1">
      <alignment horizontal="center" vertical="center" wrapText="1"/>
    </xf>
    <xf numFmtId="0" fontId="3" fillId="0" borderId="340" xfId="1" applyFont="1" applyFill="1" applyBorder="1" applyAlignment="1">
      <alignment vertical="center" wrapText="1"/>
    </xf>
    <xf numFmtId="0" fontId="7" fillId="0" borderId="341" xfId="1" applyFont="1" applyFill="1" applyBorder="1" applyAlignment="1">
      <alignment vertical="center" wrapText="1"/>
    </xf>
    <xf numFmtId="0" fontId="7" fillId="0" borderId="341" xfId="1" applyFont="1" applyFill="1" applyBorder="1" applyAlignment="1">
      <alignment horizontal="center" vertical="center" wrapText="1"/>
    </xf>
    <xf numFmtId="164" fontId="7" fillId="0" borderId="342" xfId="1" applyNumberFormat="1" applyFont="1" applyFill="1" applyBorder="1" applyAlignment="1">
      <alignment horizontal="center" vertical="center" wrapText="1"/>
    </xf>
    <xf numFmtId="164" fontId="7" fillId="0" borderId="343" xfId="1" applyNumberFormat="1" applyFont="1" applyFill="1" applyBorder="1" applyAlignment="1">
      <alignment horizontal="center" vertical="center" wrapText="1"/>
    </xf>
    <xf numFmtId="49" fontId="3" fillId="0" borderId="346" xfId="1" applyNumberFormat="1" applyFont="1" applyFill="1" applyBorder="1" applyAlignment="1">
      <alignment horizontal="center" vertical="center" wrapText="1"/>
    </xf>
    <xf numFmtId="49" fontId="3" fillId="0" borderId="347" xfId="1" applyNumberFormat="1" applyFont="1" applyFill="1" applyBorder="1" applyAlignment="1">
      <alignment horizontal="center" vertical="center" wrapText="1"/>
    </xf>
    <xf numFmtId="0" fontId="3" fillId="0" borderId="266" xfId="1" applyFont="1" applyFill="1" applyBorder="1" applyAlignment="1">
      <alignment horizontal="center" vertical="center" wrapText="1"/>
    </xf>
    <xf numFmtId="49" fontId="3" fillId="0" borderId="266" xfId="1" applyNumberFormat="1" applyFont="1" applyFill="1" applyBorder="1" applyAlignment="1">
      <alignment horizontal="center" vertical="center" wrapText="1"/>
    </xf>
    <xf numFmtId="0" fontId="3" fillId="0" borderId="328" xfId="1" applyFont="1" applyFill="1" applyBorder="1" applyAlignment="1">
      <alignment vertical="center" wrapText="1"/>
    </xf>
    <xf numFmtId="164" fontId="3" fillId="0" borderId="348" xfId="1" applyNumberFormat="1" applyFont="1" applyFill="1" applyBorder="1" applyAlignment="1">
      <alignment horizontal="center" vertical="center" wrapText="1"/>
    </xf>
    <xf numFmtId="164" fontId="14" fillId="0" borderId="349" xfId="0" applyNumberFormat="1" applyFont="1" applyFill="1" applyBorder="1" applyAlignment="1">
      <alignment horizontal="center" vertical="center" wrapText="1"/>
    </xf>
    <xf numFmtId="49" fontId="3" fillId="0" borderId="325" xfId="0" applyNumberFormat="1" applyFont="1" applyFill="1" applyBorder="1" applyAlignment="1">
      <alignment horizontal="center" vertical="center" wrapText="1"/>
    </xf>
    <xf numFmtId="49" fontId="3" fillId="0" borderId="350" xfId="1" applyNumberFormat="1" applyFont="1" applyFill="1" applyBorder="1" applyAlignment="1">
      <alignment horizontal="center" vertical="center" wrapText="1"/>
    </xf>
    <xf numFmtId="49" fontId="3" fillId="0" borderId="351" xfId="1" applyNumberFormat="1" applyFont="1" applyFill="1" applyBorder="1" applyAlignment="1">
      <alignment horizontal="center" vertical="center" wrapText="1"/>
    </xf>
    <xf numFmtId="49" fontId="3" fillId="0" borderId="352" xfId="0" applyNumberFormat="1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vertical="center" wrapText="1"/>
    </xf>
    <xf numFmtId="0" fontId="3" fillId="0" borderId="38" xfId="0" applyFont="1" applyFill="1" applyBorder="1" applyAlignment="1">
      <alignment horizontal="center" vertical="center" wrapText="1"/>
    </xf>
    <xf numFmtId="164" fontId="3" fillId="0" borderId="38" xfId="0" applyNumberFormat="1" applyFont="1" applyFill="1" applyBorder="1" applyAlignment="1">
      <alignment horizontal="center" vertical="center" wrapText="1"/>
    </xf>
    <xf numFmtId="164" fontId="3" fillId="0" borderId="334" xfId="0" applyNumberFormat="1" applyFont="1" applyFill="1" applyBorder="1" applyAlignment="1">
      <alignment horizontal="center" vertical="center" wrapText="1"/>
    </xf>
    <xf numFmtId="49" fontId="3" fillId="0" borderId="353" xfId="1" applyNumberFormat="1" applyFont="1" applyFill="1" applyBorder="1" applyAlignment="1">
      <alignment horizontal="center" vertical="center" wrapText="1"/>
    </xf>
    <xf numFmtId="49" fontId="3" fillId="0" borderId="354" xfId="1" applyNumberFormat="1" applyFont="1" applyFill="1" applyBorder="1" applyAlignment="1">
      <alignment horizontal="center" vertical="center" wrapText="1"/>
    </xf>
    <xf numFmtId="0" fontId="3" fillId="0" borderId="355" xfId="1" applyFont="1" applyFill="1" applyBorder="1" applyAlignment="1">
      <alignment horizontal="center" vertical="center" wrapText="1"/>
    </xf>
    <xf numFmtId="0" fontId="11" fillId="0" borderId="356" xfId="1" applyFont="1" applyFill="1" applyBorder="1" applyAlignment="1">
      <alignment vertical="center" wrapText="1"/>
    </xf>
    <xf numFmtId="0" fontId="3" fillId="0" borderId="357" xfId="1" applyFont="1" applyFill="1" applyBorder="1" applyAlignment="1">
      <alignment horizontal="center" vertical="center" wrapText="1"/>
    </xf>
    <xf numFmtId="164" fontId="3" fillId="0" borderId="357" xfId="1" applyNumberFormat="1" applyFont="1" applyFill="1" applyBorder="1" applyAlignment="1">
      <alignment horizontal="center" vertical="center" wrapText="1"/>
    </xf>
    <xf numFmtId="164" fontId="7" fillId="0" borderId="358" xfId="1" applyNumberFormat="1" applyFont="1" applyFill="1" applyBorder="1" applyAlignment="1">
      <alignment horizontal="center" vertical="center" wrapText="1"/>
    </xf>
    <xf numFmtId="164" fontId="7" fillId="0" borderId="359" xfId="1" applyNumberFormat="1" applyFont="1" applyFill="1" applyBorder="1" applyAlignment="1">
      <alignment horizontal="center" vertical="center" wrapText="1"/>
    </xf>
    <xf numFmtId="49" fontId="3" fillId="0" borderId="360" xfId="1" applyNumberFormat="1" applyFont="1" applyFill="1" applyBorder="1" applyAlignment="1">
      <alignment horizontal="center" vertical="center" wrapText="1"/>
    </xf>
    <xf numFmtId="0" fontId="3" fillId="0" borderId="361" xfId="1" applyFont="1" applyFill="1" applyBorder="1" applyAlignment="1">
      <alignment vertical="center" wrapText="1"/>
    </xf>
    <xf numFmtId="0" fontId="3" fillId="0" borderId="341" xfId="1" applyFont="1" applyFill="1" applyBorder="1" applyAlignment="1">
      <alignment horizontal="center" vertical="center" wrapText="1"/>
    </xf>
    <xf numFmtId="0" fontId="3" fillId="0" borderId="362" xfId="1" applyFont="1" applyFill="1" applyBorder="1" applyAlignment="1">
      <alignment horizontal="center" vertical="center" wrapText="1"/>
    </xf>
    <xf numFmtId="0" fontId="20" fillId="0" borderId="293" xfId="22" applyFont="1" applyBorder="1" applyAlignment="1">
      <alignment horizontal="center" vertical="center"/>
    </xf>
    <xf numFmtId="0" fontId="21" fillId="0" borderId="313" xfId="22" applyFont="1" applyBorder="1" applyAlignment="1">
      <alignment horizontal="center" vertical="center" wrapText="1"/>
    </xf>
    <xf numFmtId="0" fontId="20" fillId="0" borderId="314" xfId="22" applyFont="1" applyBorder="1" applyAlignment="1">
      <alignment horizontal="center"/>
    </xf>
    <xf numFmtId="0" fontId="23" fillId="0" borderId="313" xfId="22" applyFont="1" applyBorder="1" applyAlignment="1">
      <alignment horizontal="center" vertical="center" wrapText="1"/>
    </xf>
    <xf numFmtId="0" fontId="24" fillId="15" borderId="315" xfId="22" applyFont="1" applyFill="1" applyBorder="1" applyAlignment="1">
      <alignment horizontal="center" vertical="center" wrapText="1"/>
    </xf>
    <xf numFmtId="0" fontId="24" fillId="15" borderId="316" xfId="22" applyFont="1" applyFill="1" applyBorder="1" applyAlignment="1">
      <alignment horizontal="center" vertical="center" wrapText="1"/>
    </xf>
    <xf numFmtId="0" fontId="24" fillId="0" borderId="315" xfId="22" applyFont="1" applyFill="1" applyBorder="1" applyAlignment="1">
      <alignment horizontal="center" vertical="center" wrapText="1"/>
    </xf>
    <xf numFmtId="0" fontId="24" fillId="0" borderId="316" xfId="22" applyFont="1" applyFill="1" applyBorder="1" applyAlignment="1">
      <alignment horizontal="center" vertical="center" wrapText="1"/>
    </xf>
    <xf numFmtId="0" fontId="24" fillId="0" borderId="313" xfId="22" applyFont="1" applyBorder="1" applyAlignment="1">
      <alignment horizontal="center" vertical="center" wrapText="1"/>
    </xf>
    <xf numFmtId="0" fontId="24" fillId="0" borderId="317" xfId="22" applyFont="1" applyFill="1" applyBorder="1" applyAlignment="1">
      <alignment horizontal="center" vertical="center" wrapText="1"/>
    </xf>
    <xf numFmtId="0" fontId="24" fillId="0" borderId="318" xfId="22" applyFont="1" applyFill="1" applyBorder="1" applyAlignment="1">
      <alignment horizontal="center" vertical="center" wrapText="1"/>
    </xf>
    <xf numFmtId="0" fontId="24" fillId="15" borderId="317" xfId="22" applyFont="1" applyFill="1" applyBorder="1" applyAlignment="1">
      <alignment horizontal="center" vertical="center" wrapText="1"/>
    </xf>
    <xf numFmtId="0" fontId="24" fillId="16" borderId="316" xfId="22" applyFont="1" applyFill="1" applyBorder="1" applyAlignment="1">
      <alignment horizontal="center" vertical="center" wrapText="1"/>
    </xf>
    <xf numFmtId="0" fontId="25" fillId="0" borderId="316" xfId="22" applyFont="1" applyFill="1" applyBorder="1" applyAlignment="1">
      <alignment horizontal="center" vertical="center" wrapText="1"/>
    </xf>
    <xf numFmtId="0" fontId="25" fillId="15" borderId="316" xfId="22" applyFont="1" applyFill="1" applyBorder="1" applyAlignment="1">
      <alignment horizontal="center" vertical="center" wrapText="1"/>
    </xf>
    <xf numFmtId="0" fontId="24" fillId="0" borderId="319" xfId="22" applyFont="1" applyFill="1" applyBorder="1" applyAlignment="1">
      <alignment horizontal="center" vertical="center" wrapText="1"/>
    </xf>
    <xf numFmtId="0" fontId="20" fillId="0" borderId="315" xfId="22" applyFont="1" applyFill="1" applyBorder="1" applyAlignment="1">
      <alignment horizontal="center"/>
    </xf>
    <xf numFmtId="0" fontId="24" fillId="17" borderId="315" xfId="22" applyFont="1" applyFill="1" applyBorder="1" applyAlignment="1">
      <alignment horizontal="center" vertical="center" wrapText="1"/>
    </xf>
    <xf numFmtId="0" fontId="24" fillId="17" borderId="316" xfId="22" applyFont="1" applyFill="1" applyBorder="1" applyAlignment="1">
      <alignment horizontal="center" vertical="center" wrapText="1"/>
    </xf>
    <xf numFmtId="0" fontId="20" fillId="0" borderId="319" xfId="22" applyFont="1" applyBorder="1" applyAlignment="1">
      <alignment horizontal="center"/>
    </xf>
    <xf numFmtId="0" fontId="24" fillId="0" borderId="0" xfId="22" applyFont="1" applyFill="1" applyBorder="1" applyAlignment="1">
      <alignment horizontal="center" vertical="center" wrapText="1"/>
    </xf>
    <xf numFmtId="0" fontId="26" fillId="0" borderId="316" xfId="22" applyFont="1" applyFill="1" applyBorder="1" applyAlignment="1">
      <alignment horizontal="center"/>
    </xf>
    <xf numFmtId="0" fontId="24" fillId="0" borderId="320" xfId="22" applyFont="1" applyFill="1" applyBorder="1" applyAlignment="1">
      <alignment horizontal="center" vertical="center" wrapText="1"/>
    </xf>
    <xf numFmtId="0" fontId="26" fillId="0" borderId="321" xfId="22" applyFont="1" applyBorder="1" applyAlignment="1">
      <alignment horizontal="center"/>
    </xf>
    <xf numFmtId="0" fontId="24" fillId="15" borderId="318" xfId="22" applyFont="1" applyFill="1" applyBorder="1" applyAlignment="1">
      <alignment horizontal="center" vertical="center" wrapText="1"/>
    </xf>
    <xf numFmtId="0" fontId="20" fillId="0" borderId="322" xfId="22" applyFont="1" applyFill="1" applyBorder="1" applyAlignment="1">
      <alignment horizontal="center"/>
    </xf>
    <xf numFmtId="0" fontId="20" fillId="0" borderId="323" xfId="22" applyFont="1" applyFill="1" applyBorder="1" applyAlignment="1">
      <alignment horizontal="center"/>
    </xf>
    <xf numFmtId="0" fontId="20" fillId="0" borderId="324" xfId="22" applyFont="1" applyFill="1" applyBorder="1" applyAlignment="1">
      <alignment horizontal="center"/>
    </xf>
    <xf numFmtId="0" fontId="1" fillId="0" borderId="0" xfId="22" applyAlignment="1">
      <alignment horizontal="left" wrapText="1"/>
    </xf>
    <xf numFmtId="0" fontId="27" fillId="0" borderId="0" xfId="22" applyFont="1" applyAlignment="1">
      <alignment horizontal="left" vertical="center" wrapText="1"/>
    </xf>
    <xf numFmtId="0" fontId="24" fillId="0" borderId="0" xfId="22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0" xfId="0" applyFont="1" applyAlignment="1"/>
    <xf numFmtId="0" fontId="9" fillId="0" borderId="297" xfId="1" applyFont="1" applyFill="1" applyBorder="1" applyAlignment="1">
      <alignment vertical="center" wrapText="1"/>
    </xf>
    <xf numFmtId="0" fontId="9" fillId="0" borderId="210" xfId="1" applyFont="1" applyFill="1" applyBorder="1" applyAlignment="1">
      <alignment vertical="center" wrapText="1"/>
    </xf>
    <xf numFmtId="0" fontId="9" fillId="0" borderId="69" xfId="1" applyFont="1" applyFill="1" applyBorder="1" applyAlignment="1">
      <alignment vertical="center" wrapText="1"/>
    </xf>
    <xf numFmtId="0" fontId="9" fillId="0" borderId="68" xfId="1" applyFont="1" applyFill="1" applyBorder="1" applyAlignment="1">
      <alignment vertical="center" wrapText="1"/>
    </xf>
    <xf numFmtId="0" fontId="6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horizontal="left" vertical="center" wrapText="1"/>
    </xf>
    <xf numFmtId="0" fontId="5" fillId="0" borderId="344" xfId="1" applyFont="1" applyFill="1" applyBorder="1" applyAlignment="1">
      <alignment horizontal="center" vertical="center" wrapText="1"/>
    </xf>
    <xf numFmtId="0" fontId="5" fillId="0" borderId="331" xfId="1" applyFont="1" applyFill="1" applyBorder="1" applyAlignment="1">
      <alignment horizontal="center" vertical="center" wrapText="1"/>
    </xf>
    <xf numFmtId="0" fontId="5" fillId="0" borderId="345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185" xfId="1" applyFont="1" applyFill="1" applyBorder="1" applyAlignment="1">
      <alignment horizontal="center" vertical="center" wrapText="1"/>
    </xf>
    <xf numFmtId="0" fontId="5" fillId="0" borderId="180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291" xfId="1" applyFont="1" applyFill="1" applyBorder="1" applyAlignment="1">
      <alignment horizontal="center" vertical="center" wrapText="1"/>
    </xf>
    <xf numFmtId="0" fontId="5" fillId="0" borderId="290" xfId="1" applyFont="1" applyFill="1" applyBorder="1" applyAlignment="1">
      <alignment horizontal="center" vertical="center" wrapText="1"/>
    </xf>
    <xf numFmtId="0" fontId="5" fillId="0" borderId="50" xfId="1" applyFont="1" applyFill="1" applyBorder="1" applyAlignment="1">
      <alignment horizontal="center" vertical="center" wrapText="1"/>
    </xf>
    <xf numFmtId="0" fontId="5" fillId="0" borderId="286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 wrapText="1"/>
    </xf>
    <xf numFmtId="0" fontId="5" fillId="0" borderId="287" xfId="1" applyFont="1" applyFill="1" applyBorder="1" applyAlignment="1">
      <alignment horizontal="center" vertical="center" wrapText="1"/>
    </xf>
    <xf numFmtId="0" fontId="5" fillId="0" borderId="278" xfId="1" applyFont="1" applyFill="1" applyBorder="1" applyAlignment="1">
      <alignment horizontal="center" vertical="center" wrapText="1"/>
    </xf>
    <xf numFmtId="0" fontId="5" fillId="0" borderId="51" xfId="1" applyFont="1" applyFill="1" applyBorder="1" applyAlignment="1">
      <alignment horizontal="center" vertical="center" wrapText="1"/>
    </xf>
    <xf numFmtId="0" fontId="5" fillId="0" borderId="289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5" fillId="0" borderId="45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80" xfId="1" applyFont="1" applyFill="1" applyBorder="1" applyAlignment="1">
      <alignment horizontal="center" vertical="center" wrapText="1"/>
    </xf>
    <xf numFmtId="0" fontId="4" fillId="0" borderId="79" xfId="1" applyFont="1" applyFill="1" applyBorder="1" applyAlignment="1">
      <alignment horizontal="center" vertical="center" wrapText="1"/>
    </xf>
    <xf numFmtId="0" fontId="4" fillId="0" borderId="78" xfId="1" applyFont="1" applyFill="1" applyBorder="1" applyAlignment="1">
      <alignment horizontal="center" vertical="center" wrapText="1"/>
    </xf>
    <xf numFmtId="0" fontId="5" fillId="0" borderId="88" xfId="1" applyFont="1" applyFill="1" applyBorder="1" applyAlignment="1">
      <alignment horizontal="center" vertical="center" wrapText="1"/>
    </xf>
    <xf numFmtId="0" fontId="5" fillId="0" borderId="84" xfId="1" applyFont="1" applyFill="1" applyBorder="1" applyAlignment="1">
      <alignment horizontal="center" vertical="center" wrapText="1"/>
    </xf>
    <xf numFmtId="0" fontId="5" fillId="0" borderId="87" xfId="1" applyFont="1" applyFill="1" applyBorder="1" applyAlignment="1">
      <alignment horizontal="center" vertical="center" wrapText="1"/>
    </xf>
    <xf numFmtId="0" fontId="5" fillId="0" borderId="82" xfId="1" applyFont="1" applyFill="1" applyBorder="1" applyAlignment="1">
      <alignment horizontal="center" vertical="center" wrapText="1"/>
    </xf>
    <xf numFmtId="0" fontId="5" fillId="0" borderId="270" xfId="1" applyFont="1" applyFill="1" applyBorder="1" applyAlignment="1">
      <alignment horizontal="center" vertical="center" wrapText="1"/>
    </xf>
    <xf numFmtId="0" fontId="5" fillId="0" borderId="27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left" vertical="top"/>
    </xf>
    <xf numFmtId="0" fontId="7" fillId="0" borderId="0" xfId="1" applyFont="1" applyFill="1" applyAlignment="1">
      <alignment horizontal="left"/>
    </xf>
    <xf numFmtId="0" fontId="5" fillId="0" borderId="104" xfId="1" applyFont="1" applyFill="1" applyBorder="1" applyAlignment="1">
      <alignment horizontal="center" vertical="center" wrapText="1"/>
    </xf>
    <xf numFmtId="0" fontId="5" fillId="0" borderId="103" xfId="1" applyFont="1" applyFill="1" applyBorder="1" applyAlignment="1">
      <alignment horizontal="center" vertical="center" wrapText="1"/>
    </xf>
    <xf numFmtId="0" fontId="5" fillId="0" borderId="102" xfId="1" applyFont="1" applyFill="1" applyBorder="1" applyAlignment="1">
      <alignment horizontal="center" vertical="center" wrapText="1"/>
    </xf>
    <xf numFmtId="0" fontId="5" fillId="0" borderId="140" xfId="1" applyFont="1" applyFill="1" applyBorder="1" applyAlignment="1">
      <alignment horizontal="center" vertical="center" wrapText="1"/>
    </xf>
    <xf numFmtId="0" fontId="5" fillId="0" borderId="139" xfId="1" applyFont="1" applyFill="1" applyBorder="1" applyAlignment="1">
      <alignment horizontal="center" vertical="center" wrapText="1"/>
    </xf>
    <xf numFmtId="0" fontId="5" fillId="0" borderId="138" xfId="1" applyFont="1" applyFill="1" applyBorder="1" applyAlignment="1">
      <alignment horizontal="center" vertical="center" wrapText="1"/>
    </xf>
    <xf numFmtId="0" fontId="5" fillId="0" borderId="148" xfId="1" applyFont="1" applyFill="1" applyBorder="1" applyAlignment="1">
      <alignment horizontal="center" vertical="center" wrapText="1"/>
    </xf>
    <xf numFmtId="0" fontId="5" fillId="0" borderId="147" xfId="1" applyFont="1" applyFill="1" applyBorder="1" applyAlignment="1">
      <alignment horizontal="center" vertical="center" wrapText="1"/>
    </xf>
    <xf numFmtId="0" fontId="5" fillId="0" borderId="146" xfId="1" applyFont="1" applyFill="1" applyBorder="1" applyAlignment="1">
      <alignment horizontal="center" vertical="center" wrapText="1"/>
    </xf>
    <xf numFmtId="0" fontId="5" fillId="0" borderId="183" xfId="1" applyFont="1" applyFill="1" applyBorder="1" applyAlignment="1">
      <alignment horizontal="center" vertical="center" wrapText="1"/>
    </xf>
    <xf numFmtId="0" fontId="5" fillId="0" borderId="178" xfId="1" applyFont="1" applyFill="1" applyBorder="1" applyAlignment="1">
      <alignment horizontal="center" vertical="center" wrapText="1"/>
    </xf>
    <xf numFmtId="0" fontId="5" fillId="0" borderId="186" xfId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wrapText="1"/>
    </xf>
    <xf numFmtId="0" fontId="10" fillId="0" borderId="0" xfId="1" applyFont="1" applyFill="1" applyAlignment="1">
      <alignment horizontal="center" wrapText="1"/>
    </xf>
    <xf numFmtId="164" fontId="3" fillId="0" borderId="136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0" fontId="5" fillId="0" borderId="111" xfId="1" applyFont="1" applyFill="1" applyBorder="1" applyAlignment="1">
      <alignment horizontal="center" vertical="center" wrapText="1"/>
    </xf>
    <xf numFmtId="0" fontId="5" fillId="0" borderId="280" xfId="1" applyFont="1" applyFill="1" applyBorder="1" applyAlignment="1">
      <alignment horizontal="center" vertical="center" wrapText="1"/>
    </xf>
    <xf numFmtId="0" fontId="5" fillId="0" borderId="114" xfId="1" applyFont="1" applyFill="1" applyBorder="1" applyAlignment="1">
      <alignment horizontal="center" vertical="center" wrapText="1"/>
    </xf>
    <xf numFmtId="0" fontId="5" fillId="0" borderId="282" xfId="1" applyFont="1" applyFill="1" applyBorder="1" applyAlignment="1">
      <alignment horizontal="center" vertical="center" wrapText="1"/>
    </xf>
    <xf numFmtId="0" fontId="5" fillId="0" borderId="184" xfId="1" applyFont="1" applyFill="1" applyBorder="1" applyAlignment="1">
      <alignment horizontal="center" vertical="center" wrapText="1"/>
    </xf>
    <xf numFmtId="0" fontId="5" fillId="0" borderId="215" xfId="1" applyFont="1" applyFill="1" applyBorder="1" applyAlignment="1">
      <alignment horizontal="center" vertical="center" wrapText="1"/>
    </xf>
    <xf numFmtId="0" fontId="5" fillId="0" borderId="214" xfId="1" applyFont="1" applyFill="1" applyBorder="1" applyAlignment="1">
      <alignment horizontal="center" vertical="center" wrapText="1"/>
    </xf>
    <xf numFmtId="0" fontId="5" fillId="0" borderId="213" xfId="1" applyFont="1" applyFill="1" applyBorder="1" applyAlignment="1">
      <alignment horizontal="center" vertical="center" wrapText="1"/>
    </xf>
    <xf numFmtId="0" fontId="5" fillId="0" borderId="182" xfId="1" applyFont="1" applyFill="1" applyBorder="1" applyAlignment="1">
      <alignment horizontal="center" vertical="center" wrapText="1"/>
    </xf>
    <xf numFmtId="0" fontId="5" fillId="0" borderId="177" xfId="1" applyFont="1" applyFill="1" applyBorder="1" applyAlignment="1">
      <alignment horizontal="center" vertical="center" wrapText="1"/>
    </xf>
    <xf numFmtId="0" fontId="5" fillId="0" borderId="223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64" fontId="3" fillId="0" borderId="228" xfId="1" applyNumberFormat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49" fontId="12" fillId="0" borderId="230" xfId="1" applyNumberFormat="1" applyFont="1" applyFill="1" applyBorder="1" applyAlignment="1">
      <alignment horizontal="center" vertical="center" wrapText="1"/>
    </xf>
    <xf numFmtId="49" fontId="12" fillId="0" borderId="227" xfId="1" applyNumberFormat="1" applyFont="1" applyFill="1" applyBorder="1" applyAlignment="1">
      <alignment horizontal="center" vertical="center" wrapText="1"/>
    </xf>
    <xf numFmtId="0" fontId="11" fillId="0" borderId="229" xfId="1" applyFont="1" applyFill="1" applyBorder="1" applyAlignment="1">
      <alignment horizontal="left" vertical="center" wrapText="1"/>
    </xf>
    <xf numFmtId="0" fontId="11" fillId="0" borderId="24" xfId="1" applyFont="1" applyFill="1" applyBorder="1" applyAlignment="1">
      <alignment horizontal="left" vertical="center" wrapText="1"/>
    </xf>
    <xf numFmtId="0" fontId="3" fillId="0" borderId="13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5" fillId="0" borderId="113" xfId="1" applyFont="1" applyFill="1" applyBorder="1" applyAlignment="1">
      <alignment horizontal="center" vertical="center" wrapText="1"/>
    </xf>
    <xf numFmtId="0" fontId="5" fillId="0" borderId="110" xfId="1" applyFont="1" applyFill="1" applyBorder="1" applyAlignment="1">
      <alignment horizontal="center" vertical="center" wrapText="1"/>
    </xf>
    <xf numFmtId="0" fontId="5" fillId="0" borderId="108" xfId="1" applyFont="1" applyFill="1" applyBorder="1" applyAlignment="1">
      <alignment horizontal="center" vertical="center" wrapText="1"/>
    </xf>
    <xf numFmtId="0" fontId="5" fillId="0" borderId="107" xfId="1" applyFont="1" applyFill="1" applyBorder="1" applyAlignment="1">
      <alignment horizontal="center" vertical="center" wrapText="1"/>
    </xf>
    <xf numFmtId="0" fontId="4" fillId="0" borderId="106" xfId="1" applyFont="1" applyFill="1" applyBorder="1" applyAlignment="1">
      <alignment horizontal="center" vertical="center" wrapText="1"/>
    </xf>
    <xf numFmtId="0" fontId="4" fillId="0" borderId="105" xfId="1" applyFont="1" applyFill="1" applyBorder="1" applyAlignment="1">
      <alignment horizontal="center" vertical="center" wrapText="1"/>
    </xf>
    <xf numFmtId="0" fontId="5" fillId="0" borderId="112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42" xfId="1" applyFont="1" applyFill="1" applyBorder="1" applyAlignment="1">
      <alignment horizontal="center" vertical="center" wrapText="1"/>
    </xf>
    <xf numFmtId="0" fontId="5" fillId="0" borderId="187" xfId="1" applyFont="1" applyFill="1" applyBorder="1" applyAlignment="1">
      <alignment horizontal="center" vertical="center" wrapText="1"/>
    </xf>
    <xf numFmtId="0" fontId="5" fillId="0" borderId="86" xfId="1" applyFont="1" applyFill="1" applyBorder="1" applyAlignment="1">
      <alignment horizontal="center" vertical="center" wrapText="1"/>
    </xf>
    <xf numFmtId="0" fontId="5" fillId="0" borderId="81" xfId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49" xfId="1" applyFont="1" applyFill="1" applyBorder="1" applyAlignment="1">
      <alignment horizontal="center" vertical="center" wrapText="1"/>
    </xf>
    <xf numFmtId="0" fontId="4" fillId="0" borderId="147" xfId="1" applyFont="1" applyFill="1" applyBorder="1" applyAlignment="1">
      <alignment horizontal="center" vertical="center" wrapText="1"/>
    </xf>
    <xf numFmtId="0" fontId="4" fillId="0" borderId="146" xfId="1" applyFont="1" applyFill="1" applyBorder="1" applyAlignment="1">
      <alignment horizontal="center" vertical="center" wrapText="1"/>
    </xf>
    <xf numFmtId="0" fontId="5" fillId="0" borderId="89" xfId="1" applyFont="1" applyFill="1" applyBorder="1" applyAlignment="1">
      <alignment horizontal="center" vertical="center" wrapText="1"/>
    </xf>
    <xf numFmtId="0" fontId="5" fillId="0" borderId="85" xfId="1" applyFont="1" applyFill="1" applyBorder="1" applyAlignment="1">
      <alignment horizontal="center" vertical="center" wrapText="1"/>
    </xf>
    <xf numFmtId="0" fontId="5" fillId="0" borderId="302" xfId="1" applyFont="1" applyFill="1" applyBorder="1" applyAlignment="1">
      <alignment horizontal="center" vertical="center" wrapText="1"/>
    </xf>
    <xf numFmtId="0" fontId="5" fillId="0" borderId="303" xfId="1" applyFont="1" applyFill="1" applyBorder="1" applyAlignment="1">
      <alignment horizontal="center" vertical="center" wrapText="1"/>
    </xf>
    <xf numFmtId="0" fontId="5" fillId="0" borderId="304" xfId="1" applyFont="1" applyFill="1" applyBorder="1" applyAlignment="1">
      <alignment horizontal="center" vertical="center" wrapText="1"/>
    </xf>
    <xf numFmtId="0" fontId="5" fillId="0" borderId="150" xfId="1" applyFont="1" applyFill="1" applyBorder="1" applyAlignment="1">
      <alignment horizontal="center" vertical="center" wrapText="1"/>
    </xf>
    <xf numFmtId="0" fontId="5" fillId="0" borderId="149" xfId="1" applyFont="1" applyFill="1" applyBorder="1" applyAlignment="1">
      <alignment horizontal="center" vertical="center" wrapText="1"/>
    </xf>
    <xf numFmtId="0" fontId="5" fillId="0" borderId="292" xfId="1" applyFont="1" applyFill="1" applyBorder="1" applyAlignment="1">
      <alignment horizontal="center" vertical="center" wrapText="1"/>
    </xf>
    <xf numFmtId="0" fontId="5" fillId="0" borderId="293" xfId="1" applyFont="1" applyFill="1" applyBorder="1" applyAlignment="1">
      <alignment horizontal="center" vertical="center" wrapText="1"/>
    </xf>
    <xf numFmtId="0" fontId="5" fillId="0" borderId="294" xfId="1" applyFont="1" applyFill="1" applyBorder="1" applyAlignment="1">
      <alignment horizontal="center" vertical="center" wrapText="1"/>
    </xf>
    <xf numFmtId="0" fontId="5" fillId="0" borderId="90" xfId="1" applyFont="1" applyFill="1" applyBorder="1" applyAlignment="1">
      <alignment horizontal="center" vertical="center" wrapText="1"/>
    </xf>
    <xf numFmtId="0" fontId="5" fillId="0" borderId="152" xfId="1" applyFont="1" applyFill="1" applyBorder="1" applyAlignment="1">
      <alignment horizontal="center" vertical="center" wrapText="1"/>
    </xf>
    <xf numFmtId="0" fontId="5" fillId="0" borderId="153" xfId="1" applyFont="1" applyFill="1" applyBorder="1" applyAlignment="1">
      <alignment horizontal="center" vertical="center" wrapText="1"/>
    </xf>
    <xf numFmtId="0" fontId="5" fillId="0" borderId="218" xfId="1" applyFont="1" applyFill="1" applyBorder="1" applyAlignment="1">
      <alignment horizontal="center" vertical="center" wrapText="1"/>
    </xf>
    <xf numFmtId="0" fontId="5" fillId="0" borderId="217" xfId="1" applyFont="1" applyFill="1" applyBorder="1" applyAlignment="1">
      <alignment horizontal="center" vertical="center" wrapText="1"/>
    </xf>
    <xf numFmtId="0" fontId="5" fillId="0" borderId="216" xfId="1" applyFont="1" applyFill="1" applyBorder="1" applyAlignment="1">
      <alignment horizontal="center" vertical="center" wrapText="1"/>
    </xf>
    <xf numFmtId="0" fontId="5" fillId="0" borderId="212" xfId="1" applyFont="1" applyFill="1" applyBorder="1" applyAlignment="1">
      <alignment horizontal="center" vertical="center" wrapText="1"/>
    </xf>
    <xf numFmtId="0" fontId="5" fillId="0" borderId="285" xfId="1" applyFont="1" applyFill="1" applyBorder="1" applyAlignment="1">
      <alignment horizontal="center" vertical="center" wrapText="1"/>
    </xf>
    <xf numFmtId="0" fontId="5" fillId="0" borderId="176" xfId="1" applyFont="1" applyFill="1" applyBorder="1" applyAlignment="1">
      <alignment horizontal="center" vertical="center" wrapText="1"/>
    </xf>
    <xf numFmtId="0" fontId="4" fillId="0" borderId="175" xfId="1" applyFont="1" applyFill="1" applyBorder="1" applyAlignment="1">
      <alignment horizontal="center" vertical="center" wrapText="1"/>
    </xf>
    <xf numFmtId="0" fontId="4" fillId="0" borderId="174" xfId="1" applyFont="1" applyFill="1" applyBorder="1" applyAlignment="1">
      <alignment horizontal="center" vertical="center" wrapText="1"/>
    </xf>
    <xf numFmtId="0" fontId="5" fillId="0" borderId="221" xfId="1" applyFont="1" applyFill="1" applyBorder="1" applyAlignment="1">
      <alignment horizontal="center" vertical="center" wrapText="1"/>
    </xf>
    <xf numFmtId="0" fontId="5" fillId="0" borderId="220" xfId="1" applyFont="1" applyFill="1" applyBorder="1" applyAlignment="1">
      <alignment horizontal="center" vertical="center" wrapText="1"/>
    </xf>
    <xf numFmtId="0" fontId="5" fillId="0" borderId="219" xfId="1" applyFont="1" applyFill="1" applyBorder="1" applyAlignment="1">
      <alignment horizontal="center" vertical="center" wrapText="1"/>
    </xf>
    <xf numFmtId="0" fontId="5" fillId="0" borderId="279" xfId="1" applyFont="1" applyFill="1" applyBorder="1" applyAlignment="1">
      <alignment horizontal="center" vertical="center" wrapText="1"/>
    </xf>
    <xf numFmtId="0" fontId="5" fillId="0" borderId="283" xfId="1" applyFont="1" applyFill="1" applyBorder="1" applyAlignment="1">
      <alignment horizontal="center" vertical="center" wrapText="1"/>
    </xf>
    <xf numFmtId="0" fontId="5" fillId="0" borderId="222" xfId="1" applyFont="1" applyFill="1" applyBorder="1" applyAlignment="1">
      <alignment horizontal="center" vertical="center" wrapText="1"/>
    </xf>
    <xf numFmtId="0" fontId="5" fillId="0" borderId="284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right" wrapText="1"/>
    </xf>
    <xf numFmtId="0" fontId="10" fillId="0" borderId="0" xfId="1" applyFont="1" applyFill="1" applyAlignment="1">
      <alignment horizontal="right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/>
    </xf>
    <xf numFmtId="0" fontId="4" fillId="0" borderId="236" xfId="1" applyFont="1" applyFill="1" applyBorder="1" applyAlignment="1">
      <alignment horizontal="center" vertical="center" wrapText="1"/>
    </xf>
    <xf numFmtId="0" fontId="4" fillId="0" borderId="235" xfId="1" applyFont="1" applyFill="1" applyBorder="1" applyAlignment="1">
      <alignment horizontal="center" vertical="center" wrapText="1"/>
    </xf>
    <xf numFmtId="0" fontId="5" fillId="0" borderId="251" xfId="1" applyFont="1" applyFill="1" applyBorder="1" applyAlignment="1">
      <alignment horizontal="center" vertical="center" wrapText="1"/>
    </xf>
    <xf numFmtId="0" fontId="5" fillId="0" borderId="250" xfId="1" applyFont="1" applyFill="1" applyBorder="1" applyAlignment="1">
      <alignment horizontal="center" vertical="center" wrapText="1"/>
    </xf>
    <xf numFmtId="0" fontId="5" fillId="0" borderId="249" xfId="1" applyFont="1" applyFill="1" applyBorder="1" applyAlignment="1">
      <alignment horizontal="center" vertical="center" wrapText="1"/>
    </xf>
    <xf numFmtId="0" fontId="9" fillId="0" borderId="254" xfId="1" applyFont="1" applyFill="1" applyBorder="1" applyAlignment="1">
      <alignment vertical="center" wrapText="1"/>
    </xf>
    <xf numFmtId="0" fontId="9" fillId="0" borderId="255" xfId="1" applyFont="1" applyFill="1" applyBorder="1" applyAlignment="1">
      <alignment vertical="center" wrapText="1"/>
    </xf>
    <xf numFmtId="0" fontId="9" fillId="0" borderId="91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Excel Built-in Normal" xfId="20"/>
    <cellStyle name="Обычный" xfId="0" builtinId="0"/>
    <cellStyle name="Обычный 2" xfId="1"/>
    <cellStyle name="Обычный 2 2" xfId="21"/>
    <cellStyle name="Обычный 2 3" xfId="22"/>
    <cellStyle name="Обычный 2 3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55;&#1044;%20&#1051;&#1045;&#1058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ЗАПЕКАНКИ"/>
      <sheetName val="КАШИ, СУПЫ МОЛ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4">
          <cell r="E14">
            <v>130</v>
          </cell>
          <cell r="P14">
            <v>150</v>
          </cell>
        </row>
        <row r="32">
          <cell r="A32">
            <v>11.6</v>
          </cell>
          <cell r="C32">
            <v>16.600000000000001</v>
          </cell>
          <cell r="E32">
            <v>2.2999999999999998</v>
          </cell>
          <cell r="G32">
            <v>205.6</v>
          </cell>
          <cell r="L32">
            <v>13.4</v>
          </cell>
          <cell r="N32">
            <v>19.100000000000001</v>
          </cell>
          <cell r="P32">
            <v>2.7</v>
          </cell>
          <cell r="R32">
            <v>237.2</v>
          </cell>
        </row>
        <row r="58">
          <cell r="E58" t="str">
            <v>150/20</v>
          </cell>
          <cell r="P58" t="str">
            <v>170/25</v>
          </cell>
        </row>
        <row r="76">
          <cell r="A76">
            <v>22.3</v>
          </cell>
          <cell r="C76">
            <v>7</v>
          </cell>
          <cell r="E76">
            <v>50.6</v>
          </cell>
          <cell r="G76">
            <v>353.6</v>
          </cell>
          <cell r="L76">
            <v>25.5</v>
          </cell>
          <cell r="N76">
            <v>8.1</v>
          </cell>
          <cell r="P76">
            <v>58.7</v>
          </cell>
          <cell r="R76">
            <v>408.2</v>
          </cell>
        </row>
        <row r="98">
          <cell r="E98" t="str">
            <v xml:space="preserve">Запеканка из творога с молоком сгущенным </v>
          </cell>
          <cell r="P98" t="str">
            <v xml:space="preserve">Запеканка из творога с молоком сгущенным </v>
          </cell>
        </row>
        <row r="101">
          <cell r="E101" t="str">
            <v>150/20</v>
          </cell>
          <cell r="P101" t="str">
            <v>170/25</v>
          </cell>
        </row>
        <row r="119">
          <cell r="A119">
            <v>27.8</v>
          </cell>
          <cell r="C119">
            <v>7.8</v>
          </cell>
          <cell r="E119">
            <v>58.1</v>
          </cell>
          <cell r="G119">
            <v>412.5</v>
          </cell>
          <cell r="I119">
            <v>0.5</v>
          </cell>
          <cell r="L119">
            <v>31.7</v>
          </cell>
          <cell r="N119">
            <v>9</v>
          </cell>
          <cell r="P119">
            <v>67.2</v>
          </cell>
          <cell r="R119">
            <v>475</v>
          </cell>
          <cell r="T119">
            <v>0.6</v>
          </cell>
        </row>
        <row r="187">
          <cell r="E187">
            <v>90</v>
          </cell>
          <cell r="P187">
            <v>100</v>
          </cell>
        </row>
        <row r="205">
          <cell r="A205">
            <v>12.7</v>
          </cell>
          <cell r="C205">
            <v>4.4000000000000004</v>
          </cell>
          <cell r="E205">
            <v>13.1</v>
          </cell>
          <cell r="G205">
            <v>142.19999999999999</v>
          </cell>
          <cell r="L205">
            <v>14.1</v>
          </cell>
          <cell r="N205">
            <v>4.9000000000000004</v>
          </cell>
          <cell r="P205">
            <v>14.6</v>
          </cell>
          <cell r="R205">
            <v>158</v>
          </cell>
        </row>
        <row r="230">
          <cell r="E230" t="str">
            <v>90/20</v>
          </cell>
          <cell r="P230" t="str">
            <v>100/25</v>
          </cell>
        </row>
        <row r="249">
          <cell r="A249">
            <v>16</v>
          </cell>
          <cell r="C249">
            <v>4.8</v>
          </cell>
          <cell r="E249">
            <v>32.5</v>
          </cell>
          <cell r="G249">
            <v>236.3</v>
          </cell>
          <cell r="L249">
            <v>18</v>
          </cell>
          <cell r="N249">
            <v>5.5</v>
          </cell>
          <cell r="P249">
            <v>37.700000000000003</v>
          </cell>
          <cell r="R249">
            <v>271.39999999999998</v>
          </cell>
        </row>
        <row r="449">
          <cell r="E449">
            <v>48</v>
          </cell>
        </row>
        <row r="467">
          <cell r="A467">
            <v>6.1</v>
          </cell>
          <cell r="C467">
            <v>5.2</v>
          </cell>
          <cell r="E467">
            <v>0.3</v>
          </cell>
          <cell r="G467">
            <v>76</v>
          </cell>
        </row>
        <row r="553">
          <cell r="A553">
            <v>5.2</v>
          </cell>
          <cell r="C553">
            <v>1.1000000000000001</v>
          </cell>
          <cell r="E553">
            <v>20.8</v>
          </cell>
          <cell r="G553">
            <v>113.8</v>
          </cell>
        </row>
      </sheetData>
      <sheetData sheetId="2">
        <row r="57">
          <cell r="P57">
            <v>200</v>
          </cell>
        </row>
        <row r="65">
          <cell r="AE65">
            <v>150</v>
          </cell>
        </row>
        <row r="75">
          <cell r="L75">
            <v>5.2</v>
          </cell>
          <cell r="N75">
            <v>1.7</v>
          </cell>
          <cell r="P75">
            <v>18.100000000000001</v>
          </cell>
          <cell r="R75">
            <v>110.4</v>
          </cell>
          <cell r="W75">
            <v>3.9</v>
          </cell>
          <cell r="Y75">
            <v>1.3</v>
          </cell>
          <cell r="AA75">
            <v>13.6</v>
          </cell>
          <cell r="AC75">
            <v>82.8</v>
          </cell>
        </row>
        <row r="100">
          <cell r="P100">
            <v>200</v>
          </cell>
        </row>
        <row r="108">
          <cell r="AE108">
            <v>150</v>
          </cell>
        </row>
        <row r="118">
          <cell r="L118">
            <v>5.9</v>
          </cell>
          <cell r="N118">
            <v>4.5</v>
          </cell>
          <cell r="P118">
            <v>29.1</v>
          </cell>
          <cell r="R118">
            <v>179.6</v>
          </cell>
          <cell r="W118">
            <v>4.4000000000000004</v>
          </cell>
          <cell r="Y118">
            <v>3.4</v>
          </cell>
          <cell r="AA118">
            <v>21.8</v>
          </cell>
          <cell r="AC118">
            <v>134.69999999999999</v>
          </cell>
        </row>
        <row r="143">
          <cell r="P143">
            <v>200</v>
          </cell>
        </row>
        <row r="151">
          <cell r="AE151">
            <v>150</v>
          </cell>
        </row>
        <row r="161">
          <cell r="L161">
            <v>5.9</v>
          </cell>
          <cell r="N161">
            <v>5.7</v>
          </cell>
          <cell r="P161">
            <v>26</v>
          </cell>
          <cell r="R161">
            <v>179.9</v>
          </cell>
          <cell r="W161">
            <v>4.4000000000000004</v>
          </cell>
          <cell r="Y161">
            <v>4.3</v>
          </cell>
          <cell r="AA161">
            <v>19.5</v>
          </cell>
          <cell r="AC161">
            <v>134.9</v>
          </cell>
        </row>
        <row r="186">
          <cell r="P186">
            <v>200</v>
          </cell>
        </row>
        <row r="194">
          <cell r="AE194">
            <v>150</v>
          </cell>
        </row>
        <row r="204">
          <cell r="L204">
            <v>4.8</v>
          </cell>
          <cell r="N204">
            <v>4.5</v>
          </cell>
          <cell r="P204">
            <v>26.3</v>
          </cell>
          <cell r="R204">
            <v>163.6</v>
          </cell>
          <cell r="W204">
            <v>3.6</v>
          </cell>
          <cell r="Y204">
            <v>3.4</v>
          </cell>
          <cell r="AA204">
            <v>19.7</v>
          </cell>
          <cell r="AC204">
            <v>122.7</v>
          </cell>
        </row>
        <row r="229">
          <cell r="E229">
            <v>130</v>
          </cell>
          <cell r="P229">
            <v>200</v>
          </cell>
        </row>
        <row r="247">
          <cell r="A247">
            <v>3.9</v>
          </cell>
          <cell r="C247">
            <v>3.6</v>
          </cell>
          <cell r="E247">
            <v>20.3</v>
          </cell>
          <cell r="G247">
            <v>129.30000000000001</v>
          </cell>
          <cell r="L247">
            <v>6</v>
          </cell>
          <cell r="N247">
            <v>5.5</v>
          </cell>
          <cell r="P247">
            <v>31.3</v>
          </cell>
          <cell r="R247">
            <v>198.9</v>
          </cell>
        </row>
        <row r="272">
          <cell r="P272">
            <v>200</v>
          </cell>
        </row>
        <row r="281">
          <cell r="AE281">
            <v>150</v>
          </cell>
        </row>
        <row r="290">
          <cell r="L290">
            <v>4.7</v>
          </cell>
          <cell r="N290">
            <v>4.7</v>
          </cell>
          <cell r="P290">
            <v>22.4</v>
          </cell>
          <cell r="R290">
            <v>149.9</v>
          </cell>
          <cell r="W290">
            <v>3.5</v>
          </cell>
          <cell r="Y290">
            <v>3.5</v>
          </cell>
          <cell r="AA290">
            <v>16.8</v>
          </cell>
          <cell r="AC290">
            <v>112.4</v>
          </cell>
        </row>
      </sheetData>
      <sheetData sheetId="3">
        <row r="14">
          <cell r="E14">
            <v>180</v>
          </cell>
          <cell r="P14">
            <v>200</v>
          </cell>
        </row>
        <row r="31">
          <cell r="A31">
            <v>1.6</v>
          </cell>
          <cell r="C31">
            <v>3.7</v>
          </cell>
          <cell r="E31">
            <v>8.4</v>
          </cell>
          <cell r="G31">
            <v>73</v>
          </cell>
          <cell r="L31">
            <v>1.8</v>
          </cell>
          <cell r="N31">
            <v>4.0999999999999996</v>
          </cell>
          <cell r="P31">
            <v>9.3000000000000007</v>
          </cell>
          <cell r="R31">
            <v>81.12</v>
          </cell>
        </row>
        <row r="54">
          <cell r="E54">
            <v>180</v>
          </cell>
          <cell r="P54">
            <v>200</v>
          </cell>
        </row>
        <row r="72">
          <cell r="A72">
            <v>1.3</v>
          </cell>
          <cell r="C72">
            <v>2.8</v>
          </cell>
          <cell r="E72">
            <v>5.6</v>
          </cell>
          <cell r="G72">
            <v>53.1</v>
          </cell>
          <cell r="L72">
            <v>1.4</v>
          </cell>
          <cell r="N72">
            <v>3.1</v>
          </cell>
          <cell r="P72">
            <v>6.2</v>
          </cell>
          <cell r="R72">
            <v>59</v>
          </cell>
        </row>
        <row r="97">
          <cell r="E97">
            <v>180</v>
          </cell>
          <cell r="P97">
            <v>200</v>
          </cell>
        </row>
        <row r="114">
          <cell r="A114">
            <v>1.5</v>
          </cell>
          <cell r="C114">
            <v>4.0999999999999996</v>
          </cell>
          <cell r="E114">
            <v>5.2</v>
          </cell>
          <cell r="G114">
            <v>63.5</v>
          </cell>
          <cell r="I114">
            <v>5.9</v>
          </cell>
          <cell r="L114">
            <v>1.7</v>
          </cell>
          <cell r="N114">
            <v>4.5999999999999996</v>
          </cell>
          <cell r="P114">
            <v>5.8</v>
          </cell>
          <cell r="R114">
            <v>70.599999999999994</v>
          </cell>
          <cell r="T114">
            <v>6.6</v>
          </cell>
        </row>
        <row r="267">
          <cell r="E267">
            <v>180</v>
          </cell>
          <cell r="P267">
            <v>200</v>
          </cell>
        </row>
        <row r="285">
          <cell r="A285">
            <v>4.0999999999999996</v>
          </cell>
          <cell r="C285">
            <v>3</v>
          </cell>
          <cell r="E285">
            <v>11.3</v>
          </cell>
          <cell r="G285">
            <v>89</v>
          </cell>
          <cell r="L285">
            <v>4.5999999999999996</v>
          </cell>
          <cell r="N285">
            <v>3.3</v>
          </cell>
          <cell r="P285">
            <v>12.6</v>
          </cell>
          <cell r="R285">
            <v>98.9</v>
          </cell>
        </row>
        <row r="354">
          <cell r="E354">
            <v>180</v>
          </cell>
          <cell r="P354">
            <v>200</v>
          </cell>
        </row>
        <row r="372">
          <cell r="A372">
            <v>2.2000000000000002</v>
          </cell>
          <cell r="C372">
            <v>2.4</v>
          </cell>
          <cell r="E372">
            <v>5.3</v>
          </cell>
          <cell r="G372">
            <v>51.9</v>
          </cell>
          <cell r="L372">
            <v>2.4</v>
          </cell>
          <cell r="N372">
            <v>2.7</v>
          </cell>
          <cell r="P372">
            <v>5.9</v>
          </cell>
          <cell r="R372">
            <v>57.7</v>
          </cell>
        </row>
        <row r="408">
          <cell r="I408">
            <v>180</v>
          </cell>
          <cell r="T408">
            <v>200</v>
          </cell>
        </row>
        <row r="415">
          <cell r="A415">
            <v>6.8</v>
          </cell>
          <cell r="C415">
            <v>3.2</v>
          </cell>
          <cell r="E415">
            <v>9.5</v>
          </cell>
          <cell r="G415">
            <v>94.9</v>
          </cell>
          <cell r="L415">
            <v>7.6</v>
          </cell>
          <cell r="N415">
            <v>3.6</v>
          </cell>
          <cell r="P415">
            <v>10.6</v>
          </cell>
          <cell r="R415">
            <v>105.4</v>
          </cell>
        </row>
        <row r="452">
          <cell r="I452">
            <v>180</v>
          </cell>
          <cell r="T452">
            <v>200</v>
          </cell>
        </row>
        <row r="456">
          <cell r="A456">
            <v>1.8</v>
          </cell>
          <cell r="C456">
            <v>2.2999999999999998</v>
          </cell>
          <cell r="E456">
            <v>7</v>
          </cell>
          <cell r="G456">
            <v>56.3</v>
          </cell>
          <cell r="L456">
            <v>2</v>
          </cell>
          <cell r="N456">
            <v>2.6</v>
          </cell>
          <cell r="P456">
            <v>7.8</v>
          </cell>
          <cell r="R456">
            <v>62.6</v>
          </cell>
        </row>
        <row r="479">
          <cell r="E479">
            <v>180</v>
          </cell>
          <cell r="P479">
            <v>200</v>
          </cell>
        </row>
        <row r="498">
          <cell r="A498">
            <v>5.9</v>
          </cell>
          <cell r="C498">
            <v>5.9</v>
          </cell>
          <cell r="E498">
            <v>8</v>
          </cell>
          <cell r="G498">
            <v>108.9</v>
          </cell>
          <cell r="L498">
            <v>6.5</v>
          </cell>
          <cell r="N498">
            <v>6.6</v>
          </cell>
          <cell r="P498">
            <v>8.9</v>
          </cell>
          <cell r="R498">
            <v>121</v>
          </cell>
        </row>
      </sheetData>
      <sheetData sheetId="4">
        <row r="14">
          <cell r="E14">
            <v>60</v>
          </cell>
          <cell r="P14">
            <v>70</v>
          </cell>
        </row>
        <row r="31">
          <cell r="A31">
            <v>8.3000000000000007</v>
          </cell>
          <cell r="C31">
            <v>3.1</v>
          </cell>
          <cell r="E31">
            <v>12</v>
          </cell>
          <cell r="G31">
            <v>109.1</v>
          </cell>
          <cell r="L31">
            <v>9.6999999999999993</v>
          </cell>
          <cell r="N31">
            <v>3.6</v>
          </cell>
          <cell r="P31">
            <v>14</v>
          </cell>
          <cell r="R31">
            <v>127.3</v>
          </cell>
        </row>
        <row r="56">
          <cell r="E56">
            <v>60</v>
          </cell>
          <cell r="P56">
            <v>70</v>
          </cell>
        </row>
        <row r="75">
          <cell r="A75">
            <v>7.3</v>
          </cell>
          <cell r="C75">
            <v>5.9</v>
          </cell>
          <cell r="E75">
            <v>4.7</v>
          </cell>
          <cell r="G75">
            <v>100.9</v>
          </cell>
          <cell r="L75">
            <v>8.5</v>
          </cell>
          <cell r="N75">
            <v>6.9</v>
          </cell>
          <cell r="P75">
            <v>5.5</v>
          </cell>
          <cell r="R75">
            <v>117.7</v>
          </cell>
        </row>
        <row r="100">
          <cell r="E100">
            <v>60</v>
          </cell>
          <cell r="P100">
            <v>70</v>
          </cell>
        </row>
        <row r="118">
          <cell r="A118">
            <v>8.9</v>
          </cell>
          <cell r="C118">
            <v>7.4</v>
          </cell>
          <cell r="E118">
            <v>11.7</v>
          </cell>
          <cell r="G118">
            <v>149.1</v>
          </cell>
          <cell r="L118">
            <v>10.4</v>
          </cell>
          <cell r="N118">
            <v>8.6</v>
          </cell>
          <cell r="P118">
            <v>13.7</v>
          </cell>
          <cell r="R118">
            <v>174</v>
          </cell>
        </row>
        <row r="143">
          <cell r="P143">
            <v>70</v>
          </cell>
        </row>
        <row r="161">
          <cell r="L161">
            <v>11.3</v>
          </cell>
          <cell r="N161">
            <v>12.1</v>
          </cell>
          <cell r="P161">
            <v>2.2000000000000002</v>
          </cell>
          <cell r="R161">
            <v>163.6</v>
          </cell>
        </row>
        <row r="186">
          <cell r="E186">
            <v>60</v>
          </cell>
        </row>
        <row r="205">
          <cell r="A205">
            <v>11.5</v>
          </cell>
          <cell r="C205">
            <v>14.5</v>
          </cell>
          <cell r="E205">
            <v>0.6</v>
          </cell>
          <cell r="G205">
            <v>179.3</v>
          </cell>
        </row>
        <row r="230">
          <cell r="P230">
            <v>220</v>
          </cell>
        </row>
        <row r="248">
          <cell r="L248">
            <v>21.1</v>
          </cell>
          <cell r="N248">
            <v>18.3</v>
          </cell>
          <cell r="P248">
            <v>16.8</v>
          </cell>
          <cell r="R248">
            <v>316.60000000000002</v>
          </cell>
        </row>
        <row r="273">
          <cell r="AA273">
            <v>190</v>
          </cell>
          <cell r="AL273">
            <v>230</v>
          </cell>
        </row>
        <row r="292">
          <cell r="W292">
            <v>25.3</v>
          </cell>
          <cell r="Y292">
            <v>19.3</v>
          </cell>
          <cell r="AA292">
            <v>29.6</v>
          </cell>
          <cell r="AC292">
            <v>393.3</v>
          </cell>
          <cell r="AH292">
            <v>30.6</v>
          </cell>
          <cell r="AJ292">
            <v>23.4</v>
          </cell>
          <cell r="AL292">
            <v>35.9</v>
          </cell>
          <cell r="AN292">
            <v>476.1</v>
          </cell>
        </row>
        <row r="364">
          <cell r="E364" t="str">
            <v>60/40</v>
          </cell>
          <cell r="P364" t="str">
            <v>80/50</v>
          </cell>
        </row>
        <row r="384">
          <cell r="A384">
            <v>15.35</v>
          </cell>
          <cell r="C384">
            <v>14.15</v>
          </cell>
          <cell r="E384">
            <v>4.92</v>
          </cell>
          <cell r="G384">
            <v>208.48</v>
          </cell>
          <cell r="L384">
            <v>16.75</v>
          </cell>
          <cell r="N384">
            <v>15.44</v>
          </cell>
          <cell r="P384">
            <v>5.37</v>
          </cell>
          <cell r="R384">
            <v>227.43</v>
          </cell>
        </row>
        <row r="409">
          <cell r="E409">
            <v>60</v>
          </cell>
          <cell r="P409">
            <v>70</v>
          </cell>
        </row>
        <row r="428">
          <cell r="A428">
            <v>6.8</v>
          </cell>
          <cell r="C428">
            <v>9.1999999999999993</v>
          </cell>
          <cell r="E428">
            <v>7.3</v>
          </cell>
          <cell r="G428">
            <v>139.1</v>
          </cell>
          <cell r="L428">
            <v>7.9</v>
          </cell>
          <cell r="N428">
            <v>10.7</v>
          </cell>
          <cell r="P428">
            <v>8.5</v>
          </cell>
          <cell r="R428">
            <v>162.30000000000001</v>
          </cell>
        </row>
        <row r="453">
          <cell r="E453" t="str">
            <v>60/20</v>
          </cell>
          <cell r="P453" t="str">
            <v>70/30</v>
          </cell>
        </row>
        <row r="472">
          <cell r="A472">
            <v>14.6</v>
          </cell>
          <cell r="C472">
            <v>11.1</v>
          </cell>
          <cell r="E472">
            <v>9.1999999999999993</v>
          </cell>
          <cell r="G472">
            <v>180.9</v>
          </cell>
          <cell r="L472">
            <v>18.3</v>
          </cell>
          <cell r="N472">
            <v>13.9</v>
          </cell>
          <cell r="P472">
            <v>11.5</v>
          </cell>
          <cell r="R472">
            <v>226.1</v>
          </cell>
        </row>
      </sheetData>
      <sheetData sheetId="5">
        <row r="57">
          <cell r="E57">
            <v>110</v>
          </cell>
          <cell r="P57">
            <v>150</v>
          </cell>
        </row>
        <row r="75">
          <cell r="A75">
            <v>4</v>
          </cell>
          <cell r="C75">
            <v>3.9</v>
          </cell>
          <cell r="E75">
            <v>23</v>
          </cell>
          <cell r="G75">
            <v>137.80000000000001</v>
          </cell>
          <cell r="L75">
            <v>5.5</v>
          </cell>
          <cell r="N75">
            <v>5.3</v>
          </cell>
          <cell r="P75">
            <v>31.3</v>
          </cell>
          <cell r="R75">
            <v>187.9</v>
          </cell>
        </row>
        <row r="100">
          <cell r="E100">
            <v>120</v>
          </cell>
          <cell r="P100">
            <v>150</v>
          </cell>
        </row>
        <row r="118">
          <cell r="A118">
            <v>1.6</v>
          </cell>
          <cell r="C118">
            <v>4</v>
          </cell>
          <cell r="E118">
            <v>16.8</v>
          </cell>
          <cell r="G118">
            <v>109.8</v>
          </cell>
          <cell r="L118">
            <v>2</v>
          </cell>
          <cell r="N118">
            <v>5</v>
          </cell>
          <cell r="P118">
            <v>21</v>
          </cell>
          <cell r="R118">
            <v>137.19999999999999</v>
          </cell>
        </row>
        <row r="143">
          <cell r="E143">
            <v>120</v>
          </cell>
          <cell r="P143">
            <v>150</v>
          </cell>
        </row>
        <row r="161">
          <cell r="A161">
            <v>3.1</v>
          </cell>
          <cell r="C161">
            <v>4</v>
          </cell>
          <cell r="E161">
            <v>8.4</v>
          </cell>
          <cell r="G161">
            <v>88.4</v>
          </cell>
          <cell r="L161">
            <v>3.9</v>
          </cell>
          <cell r="N161">
            <v>5</v>
          </cell>
          <cell r="P161">
            <v>10.5</v>
          </cell>
          <cell r="R161">
            <v>110.5</v>
          </cell>
        </row>
        <row r="186">
          <cell r="E186">
            <v>120</v>
          </cell>
          <cell r="P186">
            <v>150</v>
          </cell>
        </row>
        <row r="207">
          <cell r="A207">
            <v>1.8</v>
          </cell>
          <cell r="C207">
            <v>6.4</v>
          </cell>
          <cell r="E207">
            <v>15.5</v>
          </cell>
          <cell r="G207">
            <v>127.2</v>
          </cell>
          <cell r="L207">
            <v>2.2999999999999998</v>
          </cell>
          <cell r="N207">
            <v>8</v>
          </cell>
          <cell r="P207">
            <v>19.399999999999999</v>
          </cell>
          <cell r="R207">
            <v>159</v>
          </cell>
        </row>
        <row r="232">
          <cell r="E232">
            <v>110</v>
          </cell>
          <cell r="P232">
            <v>150</v>
          </cell>
        </row>
        <row r="250">
          <cell r="A250">
            <v>1.4</v>
          </cell>
          <cell r="C250">
            <v>5.0999999999999996</v>
          </cell>
          <cell r="E250">
            <v>28.2</v>
          </cell>
          <cell r="G250">
            <v>164.9</v>
          </cell>
          <cell r="L250">
            <v>1.9</v>
          </cell>
          <cell r="N250">
            <v>6.9</v>
          </cell>
          <cell r="P250">
            <v>38.5</v>
          </cell>
          <cell r="R250">
            <v>224.8</v>
          </cell>
        </row>
      </sheetData>
      <sheetData sheetId="6">
        <row r="14">
          <cell r="E14">
            <v>150</v>
          </cell>
          <cell r="P14">
            <v>180</v>
          </cell>
        </row>
        <row r="29">
          <cell r="A29">
            <v>0.1</v>
          </cell>
          <cell r="C29">
            <v>0</v>
          </cell>
          <cell r="E29">
            <v>11.6</v>
          </cell>
          <cell r="G29">
            <v>46.7</v>
          </cell>
          <cell r="L29">
            <v>0.1</v>
          </cell>
          <cell r="N29">
            <v>0</v>
          </cell>
          <cell r="P29">
            <v>13.9</v>
          </cell>
          <cell r="R29">
            <v>56</v>
          </cell>
        </row>
        <row r="54">
          <cell r="E54">
            <v>150</v>
          </cell>
          <cell r="P54">
            <v>180</v>
          </cell>
        </row>
        <row r="69">
          <cell r="A69">
            <v>0.2</v>
          </cell>
          <cell r="C69">
            <v>0</v>
          </cell>
          <cell r="E69">
            <v>11.8</v>
          </cell>
          <cell r="G69">
            <v>47.7</v>
          </cell>
          <cell r="L69">
            <v>0.2</v>
          </cell>
          <cell r="N69">
            <v>0</v>
          </cell>
          <cell r="P69">
            <v>14.2</v>
          </cell>
          <cell r="R69">
            <v>57.2</v>
          </cell>
        </row>
        <row r="94">
          <cell r="E94">
            <v>150</v>
          </cell>
          <cell r="P94">
            <v>180</v>
          </cell>
        </row>
        <row r="112">
          <cell r="A112">
            <v>1.9</v>
          </cell>
          <cell r="C112">
            <v>0.3</v>
          </cell>
          <cell r="E112">
            <v>19.5</v>
          </cell>
          <cell r="G112">
            <v>88.7</v>
          </cell>
          <cell r="L112">
            <v>2.2999999999999998</v>
          </cell>
          <cell r="N112">
            <v>0.4</v>
          </cell>
          <cell r="P112">
            <v>23.4</v>
          </cell>
          <cell r="R112">
            <v>106.4</v>
          </cell>
        </row>
        <row r="134">
          <cell r="E134" t="str">
            <v>Кофейный напиток с молоком</v>
          </cell>
          <cell r="P134" t="str">
            <v>Кофейный напиток с молоком</v>
          </cell>
        </row>
        <row r="137">
          <cell r="E137">
            <v>150</v>
          </cell>
          <cell r="P137">
            <v>180</v>
          </cell>
        </row>
        <row r="155">
          <cell r="A155">
            <v>2.1</v>
          </cell>
          <cell r="C155">
            <v>0.03</v>
          </cell>
          <cell r="E155">
            <v>14.9</v>
          </cell>
          <cell r="G155">
            <v>67.900000000000006</v>
          </cell>
          <cell r="I155">
            <v>0.8</v>
          </cell>
          <cell r="L155">
            <v>2.5</v>
          </cell>
          <cell r="N155">
            <v>3.5999999999999997E-2</v>
          </cell>
          <cell r="P155">
            <v>17.899999999999999</v>
          </cell>
          <cell r="R155">
            <v>81.5</v>
          </cell>
          <cell r="T155">
            <v>1</v>
          </cell>
        </row>
        <row r="180">
          <cell r="E180">
            <v>150</v>
          </cell>
          <cell r="P180">
            <v>180</v>
          </cell>
        </row>
        <row r="200">
          <cell r="A200">
            <v>0.5</v>
          </cell>
          <cell r="C200">
            <v>0</v>
          </cell>
          <cell r="E200">
            <v>17.3</v>
          </cell>
          <cell r="G200">
            <v>71.2</v>
          </cell>
          <cell r="L200">
            <v>0.6</v>
          </cell>
          <cell r="N200">
            <v>0</v>
          </cell>
          <cell r="P200">
            <v>20.8</v>
          </cell>
          <cell r="R200">
            <v>85.4</v>
          </cell>
        </row>
        <row r="225">
          <cell r="E225">
            <v>150</v>
          </cell>
        </row>
        <row r="243">
          <cell r="A243">
            <v>1.5</v>
          </cell>
          <cell r="C243">
            <v>0.2</v>
          </cell>
          <cell r="E243">
            <v>2.8</v>
          </cell>
          <cell r="G243">
            <v>18.7</v>
          </cell>
        </row>
        <row r="269">
          <cell r="E269">
            <v>150</v>
          </cell>
          <cell r="P269">
            <v>180</v>
          </cell>
        </row>
        <row r="289">
          <cell r="A289">
            <v>0.4</v>
          </cell>
          <cell r="C289">
            <v>0.2</v>
          </cell>
          <cell r="E289">
            <v>10.5</v>
          </cell>
          <cell r="G289">
            <v>45.5</v>
          </cell>
          <cell r="L289">
            <v>0.5</v>
          </cell>
          <cell r="N289">
            <v>0.2</v>
          </cell>
          <cell r="P289">
            <v>12.6</v>
          </cell>
          <cell r="R289">
            <v>54.6</v>
          </cell>
        </row>
        <row r="314">
          <cell r="E314">
            <v>150</v>
          </cell>
          <cell r="P314">
            <v>180</v>
          </cell>
        </row>
        <row r="334">
          <cell r="A334">
            <v>0.4</v>
          </cell>
          <cell r="C334">
            <v>0</v>
          </cell>
          <cell r="E334">
            <v>20.5</v>
          </cell>
          <cell r="G334">
            <v>83.8</v>
          </cell>
          <cell r="L334">
            <v>0.5</v>
          </cell>
          <cell r="N334">
            <v>0</v>
          </cell>
          <cell r="P334">
            <v>24.6</v>
          </cell>
          <cell r="R334">
            <v>100.6</v>
          </cell>
        </row>
        <row r="359">
          <cell r="E359">
            <v>150</v>
          </cell>
          <cell r="P359">
            <v>180</v>
          </cell>
        </row>
        <row r="379">
          <cell r="A379">
            <v>0.1</v>
          </cell>
          <cell r="C379">
            <v>0</v>
          </cell>
          <cell r="E379">
            <v>29</v>
          </cell>
          <cell r="G379">
            <v>116.5</v>
          </cell>
          <cell r="L379">
            <v>0.1</v>
          </cell>
          <cell r="N379">
            <v>0</v>
          </cell>
          <cell r="P379">
            <v>34.799999999999997</v>
          </cell>
          <cell r="R379">
            <v>139.80000000000001</v>
          </cell>
        </row>
        <row r="404">
          <cell r="P404">
            <v>180</v>
          </cell>
        </row>
        <row r="424">
          <cell r="A424">
            <v>4.2</v>
          </cell>
          <cell r="C424">
            <v>4.8</v>
          </cell>
          <cell r="E424">
            <v>7.6</v>
          </cell>
          <cell r="G424">
            <v>90.1</v>
          </cell>
          <cell r="L424">
            <v>5</v>
          </cell>
          <cell r="N424">
            <v>5.8</v>
          </cell>
          <cell r="P424">
            <v>9.1</v>
          </cell>
          <cell r="R424">
            <v>108.1</v>
          </cell>
        </row>
        <row r="449">
          <cell r="E449">
            <v>150</v>
          </cell>
          <cell r="P449">
            <v>180</v>
          </cell>
        </row>
        <row r="469">
          <cell r="A469">
            <v>4.2</v>
          </cell>
          <cell r="C469">
            <v>3.3</v>
          </cell>
          <cell r="E469">
            <v>6.1</v>
          </cell>
          <cell r="G469">
            <v>70.900000000000006</v>
          </cell>
          <cell r="L469">
            <v>5</v>
          </cell>
          <cell r="N469">
            <v>4</v>
          </cell>
          <cell r="P469">
            <v>7.3</v>
          </cell>
          <cell r="R469">
            <v>85.1</v>
          </cell>
        </row>
      </sheetData>
      <sheetData sheetId="7">
        <row r="14">
          <cell r="E14">
            <v>100</v>
          </cell>
        </row>
        <row r="28">
          <cell r="A28">
            <v>0.4</v>
          </cell>
          <cell r="C28">
            <v>0.4</v>
          </cell>
          <cell r="E28">
            <v>10.4</v>
          </cell>
          <cell r="G28">
            <v>45</v>
          </cell>
          <cell r="I28">
            <v>10</v>
          </cell>
        </row>
        <row r="32">
          <cell r="A32">
            <v>0.8</v>
          </cell>
          <cell r="C32">
            <v>0.2</v>
          </cell>
          <cell r="E32">
            <v>7.5</v>
          </cell>
          <cell r="G32">
            <v>38.1</v>
          </cell>
        </row>
        <row r="57">
          <cell r="E57">
            <v>40</v>
          </cell>
        </row>
        <row r="62">
          <cell r="I62">
            <v>40</v>
          </cell>
        </row>
        <row r="71">
          <cell r="A71">
            <v>0.4</v>
          </cell>
          <cell r="C71">
            <v>0.1</v>
          </cell>
          <cell r="E71">
            <v>1.8</v>
          </cell>
          <cell r="G71">
            <v>9.8000000000000007</v>
          </cell>
          <cell r="W71">
            <v>0.5</v>
          </cell>
          <cell r="Y71">
            <v>0.1</v>
          </cell>
          <cell r="AA71">
            <v>2.2999999999999998</v>
          </cell>
          <cell r="AC71">
            <v>12.3</v>
          </cell>
        </row>
        <row r="75">
          <cell r="A75">
            <v>0.3</v>
          </cell>
          <cell r="C75">
            <v>0</v>
          </cell>
          <cell r="E75">
            <v>1.3</v>
          </cell>
          <cell r="G75">
            <v>6.9</v>
          </cell>
          <cell r="I75">
            <v>2</v>
          </cell>
          <cell r="W75">
            <v>0.5</v>
          </cell>
          <cell r="Y75">
            <v>0.06</v>
          </cell>
          <cell r="AA75">
            <v>2</v>
          </cell>
          <cell r="AC75">
            <v>10.4</v>
          </cell>
          <cell r="AE75">
            <v>3</v>
          </cell>
        </row>
        <row r="142">
          <cell r="E142">
            <v>40</v>
          </cell>
        </row>
        <row r="160">
          <cell r="A160">
            <v>0.6</v>
          </cell>
          <cell r="C160">
            <v>3.6</v>
          </cell>
          <cell r="E160">
            <v>3.8</v>
          </cell>
          <cell r="G160">
            <v>44.8</v>
          </cell>
          <cell r="W160">
            <v>0.8</v>
          </cell>
          <cell r="Y160">
            <v>4.5</v>
          </cell>
          <cell r="AA160">
            <v>4.8</v>
          </cell>
          <cell r="AC160">
            <v>56</v>
          </cell>
        </row>
        <row r="329">
          <cell r="A329">
            <v>0.4</v>
          </cell>
          <cell r="C329">
            <v>3.6</v>
          </cell>
          <cell r="E329">
            <v>3.6</v>
          </cell>
          <cell r="G329">
            <v>49</v>
          </cell>
          <cell r="W329">
            <v>0.5</v>
          </cell>
          <cell r="Y329">
            <v>4.5</v>
          </cell>
          <cell r="AA329">
            <v>4.5</v>
          </cell>
          <cell r="AC329">
            <v>61.3</v>
          </cell>
        </row>
        <row r="371">
          <cell r="W371">
            <v>2</v>
          </cell>
          <cell r="Y371">
            <v>8.3000000000000007</v>
          </cell>
          <cell r="AA371">
            <v>7.7</v>
          </cell>
          <cell r="AC371">
            <v>113.7</v>
          </cell>
          <cell r="AH371">
            <v>2.4</v>
          </cell>
          <cell r="AJ371">
            <v>9.8000000000000007</v>
          </cell>
          <cell r="AL371">
            <v>9.1</v>
          </cell>
          <cell r="AN371">
            <v>134.30000000000001</v>
          </cell>
        </row>
        <row r="413">
          <cell r="A413">
            <v>0.5</v>
          </cell>
          <cell r="C413">
            <v>2.8</v>
          </cell>
          <cell r="E413">
            <v>2.9</v>
          </cell>
          <cell r="G413">
            <v>38.799999999999997</v>
          </cell>
          <cell r="W413">
            <v>0.7</v>
          </cell>
          <cell r="Y413">
            <v>3.5</v>
          </cell>
          <cell r="AA413">
            <v>3.7</v>
          </cell>
          <cell r="AC413">
            <v>48.5</v>
          </cell>
        </row>
        <row r="455">
          <cell r="A455">
            <v>1.1000000000000001</v>
          </cell>
          <cell r="C455">
            <v>1.7</v>
          </cell>
          <cell r="E455">
            <v>2.2000000000000002</v>
          </cell>
          <cell r="G455">
            <v>28.4</v>
          </cell>
          <cell r="W455">
            <v>1.4</v>
          </cell>
          <cell r="Y455">
            <v>2.1</v>
          </cell>
          <cell r="AA455">
            <v>2.8</v>
          </cell>
          <cell r="AC455">
            <v>35.5</v>
          </cell>
        </row>
      </sheetData>
      <sheetData sheetId="8">
        <row r="11">
          <cell r="AA11" t="str">
            <v>Хлеб пшеничный</v>
          </cell>
          <cell r="AW11" t="str">
            <v>Хлеб пшеничный</v>
          </cell>
        </row>
        <row r="14">
          <cell r="AA14">
            <v>20</v>
          </cell>
          <cell r="AL14">
            <v>30</v>
          </cell>
          <cell r="AW14">
            <v>25</v>
          </cell>
        </row>
        <row r="32">
          <cell r="W32">
            <v>1.6</v>
          </cell>
          <cell r="Y32">
            <v>0.2</v>
          </cell>
          <cell r="AA32">
            <v>10.199999999999999</v>
          </cell>
          <cell r="AC32">
            <v>49</v>
          </cell>
          <cell r="AE32">
            <v>0</v>
          </cell>
          <cell r="AH32">
            <v>2.4</v>
          </cell>
          <cell r="AJ32">
            <v>0.3</v>
          </cell>
          <cell r="AL32">
            <v>15.3</v>
          </cell>
          <cell r="AN32">
            <v>73.5</v>
          </cell>
          <cell r="AS32">
            <v>2</v>
          </cell>
          <cell r="AU32">
            <v>0.3</v>
          </cell>
          <cell r="AW32">
            <v>12.8</v>
          </cell>
          <cell r="AY32">
            <v>61.3</v>
          </cell>
          <cell r="BA32">
            <v>0</v>
          </cell>
        </row>
        <row r="54">
          <cell r="E54" t="str">
            <v>Хлеб ржано-пшеничный</v>
          </cell>
          <cell r="AA54" t="str">
            <v>Хлеб ржано-пшеничный</v>
          </cell>
        </row>
        <row r="57">
          <cell r="E57">
            <v>10</v>
          </cell>
          <cell r="AA57">
            <v>20</v>
          </cell>
        </row>
        <row r="75">
          <cell r="A75">
            <v>0.5</v>
          </cell>
          <cell r="C75">
            <v>0.1</v>
          </cell>
          <cell r="E75">
            <v>4.9000000000000004</v>
          </cell>
          <cell r="G75">
            <v>21.4</v>
          </cell>
          <cell r="I75">
            <v>0</v>
          </cell>
          <cell r="L75">
            <v>0.8</v>
          </cell>
          <cell r="N75">
            <v>0.2</v>
          </cell>
          <cell r="P75">
            <v>7.4</v>
          </cell>
          <cell r="R75">
            <v>32.1</v>
          </cell>
          <cell r="W75">
            <v>1</v>
          </cell>
          <cell r="Y75">
            <v>0.2</v>
          </cell>
          <cell r="AA75">
            <v>9.8000000000000007</v>
          </cell>
          <cell r="AC75">
            <v>42.8</v>
          </cell>
          <cell r="AE75">
            <v>0</v>
          </cell>
        </row>
        <row r="143">
          <cell r="E143">
            <v>60</v>
          </cell>
          <cell r="P143">
            <v>70</v>
          </cell>
        </row>
        <row r="163">
          <cell r="A163">
            <v>4.3</v>
          </cell>
          <cell r="C163">
            <v>4</v>
          </cell>
          <cell r="E163">
            <v>40.1</v>
          </cell>
          <cell r="G163">
            <v>216.3</v>
          </cell>
          <cell r="L163">
            <v>5</v>
          </cell>
          <cell r="N163">
            <v>4.7</v>
          </cell>
          <cell r="P163">
            <v>46.8</v>
          </cell>
          <cell r="R163">
            <v>252.4</v>
          </cell>
        </row>
        <row r="233">
          <cell r="E233" t="str">
            <v>90/20</v>
          </cell>
          <cell r="P233" t="str">
            <v>120/25</v>
          </cell>
        </row>
        <row r="251">
          <cell r="A251">
            <v>8</v>
          </cell>
          <cell r="C251">
            <v>11.9</v>
          </cell>
          <cell r="E251">
            <v>59.9</v>
          </cell>
          <cell r="G251">
            <v>377.7</v>
          </cell>
          <cell r="L251">
            <v>10.6</v>
          </cell>
          <cell r="N251">
            <v>15.7</v>
          </cell>
          <cell r="P251">
            <v>79</v>
          </cell>
          <cell r="R251">
            <v>498.2</v>
          </cell>
        </row>
        <row r="276">
          <cell r="AA276">
            <v>15</v>
          </cell>
        </row>
        <row r="294">
          <cell r="W294">
            <v>3.6</v>
          </cell>
          <cell r="Y294">
            <v>4.5</v>
          </cell>
          <cell r="AA294">
            <v>0</v>
          </cell>
          <cell r="AC294">
            <v>55.7</v>
          </cell>
        </row>
        <row r="319">
          <cell r="E319">
            <v>20</v>
          </cell>
          <cell r="P319">
            <v>25</v>
          </cell>
          <cell r="AA319">
            <v>30</v>
          </cell>
        </row>
        <row r="337">
          <cell r="A337">
            <v>1.3</v>
          </cell>
          <cell r="C337">
            <v>2.6</v>
          </cell>
          <cell r="E337">
            <v>13.8</v>
          </cell>
          <cell r="G337">
            <v>85</v>
          </cell>
          <cell r="L337">
            <v>1.6</v>
          </cell>
          <cell r="N337">
            <v>3.3</v>
          </cell>
          <cell r="P337">
            <v>17.2</v>
          </cell>
          <cell r="R337">
            <v>106.2</v>
          </cell>
          <cell r="W337">
            <v>1.9</v>
          </cell>
          <cell r="Y337">
            <v>4</v>
          </cell>
          <cell r="AA337">
            <v>20.6</v>
          </cell>
          <cell r="AC337">
            <v>127.4</v>
          </cell>
        </row>
        <row r="362">
          <cell r="E362">
            <v>45</v>
          </cell>
        </row>
        <row r="380">
          <cell r="A380">
            <v>2.2000000000000002</v>
          </cell>
          <cell r="C380">
            <v>2.2000000000000002</v>
          </cell>
          <cell r="E380">
            <v>30.8</v>
          </cell>
          <cell r="G380">
            <v>155.69999999999999</v>
          </cell>
        </row>
        <row r="406">
          <cell r="P406">
            <v>60</v>
          </cell>
          <cell r="AA406">
            <v>70</v>
          </cell>
        </row>
        <row r="426">
          <cell r="L426">
            <v>3.4</v>
          </cell>
          <cell r="N426">
            <v>6.3</v>
          </cell>
          <cell r="P426">
            <v>31.5</v>
          </cell>
          <cell r="R426">
            <v>197.2</v>
          </cell>
          <cell r="W426">
            <v>4</v>
          </cell>
          <cell r="Y426">
            <v>7.4</v>
          </cell>
          <cell r="AA426">
            <v>36.799999999999997</v>
          </cell>
          <cell r="AC426">
            <v>230.1</v>
          </cell>
        </row>
        <row r="453">
          <cell r="E453">
            <v>60</v>
          </cell>
        </row>
        <row r="468">
          <cell r="T468">
            <v>70</v>
          </cell>
        </row>
        <row r="472">
          <cell r="A472">
            <v>3.2</v>
          </cell>
          <cell r="C472">
            <v>1.8</v>
          </cell>
          <cell r="E472">
            <v>45.5</v>
          </cell>
          <cell r="G472">
            <v>211</v>
          </cell>
          <cell r="L472">
            <v>3.7</v>
          </cell>
          <cell r="N472">
            <v>2.1</v>
          </cell>
          <cell r="P472">
            <v>53.1</v>
          </cell>
          <cell r="R472">
            <v>246.2</v>
          </cell>
        </row>
      </sheetData>
      <sheetData sheetId="9">
        <row r="14">
          <cell r="E14">
            <v>25</v>
          </cell>
          <cell r="P14">
            <v>30</v>
          </cell>
        </row>
        <row r="33">
          <cell r="A33">
            <v>0.3</v>
          </cell>
          <cell r="C33">
            <v>0.6</v>
          </cell>
          <cell r="E33">
            <v>2.4</v>
          </cell>
          <cell r="G33">
            <v>16.600000000000001</v>
          </cell>
          <cell r="L33">
            <v>0.36</v>
          </cell>
          <cell r="N33">
            <v>0.72</v>
          </cell>
          <cell r="P33">
            <v>2.88</v>
          </cell>
          <cell r="R33">
            <v>19.920000000000002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67"/>
  <sheetViews>
    <sheetView zoomScaleNormal="100" workbookViewId="0">
      <selection activeCell="B1" sqref="B1:K1"/>
    </sheetView>
  </sheetViews>
  <sheetFormatPr defaultRowHeight="15"/>
  <cols>
    <col min="1" max="1" width="9.7109375" style="498" customWidth="1"/>
    <col min="2" max="11" width="18.7109375" style="498" customWidth="1"/>
    <col min="12" max="16384" width="9.140625" style="498"/>
  </cols>
  <sheetData>
    <row r="1" spans="1:13" ht="24" customHeight="1" thickBot="1">
      <c r="B1" s="564" t="s">
        <v>359</v>
      </c>
      <c r="C1" s="564"/>
      <c r="D1" s="564"/>
      <c r="E1" s="564"/>
      <c r="F1" s="564"/>
      <c r="G1" s="564"/>
      <c r="H1" s="564"/>
      <c r="I1" s="564"/>
      <c r="J1" s="564"/>
      <c r="K1" s="564"/>
    </row>
    <row r="2" spans="1:13" ht="18.75" customHeight="1" thickBot="1">
      <c r="A2" s="565"/>
      <c r="B2" s="499">
        <v>1</v>
      </c>
      <c r="C2" s="499">
        <v>2</v>
      </c>
      <c r="D2" s="499">
        <v>3</v>
      </c>
      <c r="E2" s="499">
        <v>4</v>
      </c>
      <c r="F2" s="499">
        <v>5</v>
      </c>
      <c r="G2" s="499">
        <v>6</v>
      </c>
      <c r="H2" s="499">
        <v>7</v>
      </c>
      <c r="I2" s="499">
        <v>8</v>
      </c>
      <c r="J2" s="499">
        <v>9</v>
      </c>
      <c r="K2" s="499">
        <v>10</v>
      </c>
    </row>
    <row r="3" spans="1:13" ht="19.5" thickBot="1">
      <c r="A3" s="565"/>
      <c r="B3" s="566" t="s">
        <v>264</v>
      </c>
      <c r="C3" s="566"/>
      <c r="D3" s="566"/>
      <c r="E3" s="566"/>
      <c r="F3" s="566"/>
      <c r="G3" s="566"/>
      <c r="H3" s="566"/>
      <c r="I3" s="566"/>
      <c r="J3" s="566"/>
      <c r="K3" s="566"/>
    </row>
    <row r="4" spans="1:13" ht="27.75" customHeight="1">
      <c r="A4" s="567"/>
      <c r="B4" s="568" t="s">
        <v>265</v>
      </c>
      <c r="C4" s="568" t="s">
        <v>266</v>
      </c>
      <c r="D4" s="570" t="s">
        <v>267</v>
      </c>
      <c r="E4" s="570" t="s">
        <v>268</v>
      </c>
      <c r="F4" s="570" t="s">
        <v>269</v>
      </c>
      <c r="G4" s="568" t="s">
        <v>270</v>
      </c>
      <c r="H4" s="570" t="s">
        <v>271</v>
      </c>
      <c r="I4" s="568" t="s">
        <v>269</v>
      </c>
      <c r="J4" s="570" t="s">
        <v>267</v>
      </c>
      <c r="K4" s="568" t="s">
        <v>272</v>
      </c>
    </row>
    <row r="5" spans="1:13" ht="23.25" customHeight="1">
      <c r="A5" s="567"/>
      <c r="B5" s="569"/>
      <c r="C5" s="569"/>
      <c r="D5" s="571"/>
      <c r="E5" s="571"/>
      <c r="F5" s="571"/>
      <c r="G5" s="569"/>
      <c r="H5" s="571"/>
      <c r="I5" s="569"/>
      <c r="J5" s="571"/>
      <c r="K5" s="569"/>
    </row>
    <row r="6" spans="1:13" ht="13.5" customHeight="1">
      <c r="A6" s="572"/>
      <c r="B6" s="573"/>
      <c r="C6" s="574"/>
      <c r="D6" s="575" t="s">
        <v>273</v>
      </c>
      <c r="E6" s="571"/>
      <c r="F6" s="571"/>
      <c r="G6" s="569" t="s">
        <v>274</v>
      </c>
      <c r="H6" s="571"/>
      <c r="I6" s="576"/>
      <c r="J6" s="569" t="s">
        <v>275</v>
      </c>
      <c r="K6" s="571"/>
    </row>
    <row r="7" spans="1:13" ht="25.5" customHeight="1">
      <c r="A7" s="572"/>
      <c r="B7" s="571"/>
      <c r="C7" s="573"/>
      <c r="D7" s="569"/>
      <c r="E7" s="571"/>
      <c r="F7" s="571"/>
      <c r="G7" s="569"/>
      <c r="H7" s="571"/>
      <c r="I7" s="576"/>
      <c r="J7" s="569"/>
      <c r="K7" s="571"/>
    </row>
    <row r="8" spans="1:13" ht="15" hidden="1" customHeight="1">
      <c r="A8" s="572"/>
      <c r="B8" s="571"/>
      <c r="C8" s="571"/>
      <c r="D8" s="571"/>
      <c r="E8" s="571" t="s">
        <v>221</v>
      </c>
      <c r="F8" s="571"/>
      <c r="G8" s="571"/>
      <c r="H8" s="571" t="s">
        <v>221</v>
      </c>
      <c r="I8" s="571"/>
      <c r="J8" s="571" t="s">
        <v>276</v>
      </c>
      <c r="K8" s="571"/>
      <c r="L8" s="500"/>
      <c r="M8" s="501"/>
    </row>
    <row r="9" spans="1:13" ht="10.5" hidden="1" customHeight="1">
      <c r="A9" s="572"/>
      <c r="B9" s="571"/>
      <c r="C9" s="571"/>
      <c r="D9" s="571"/>
      <c r="E9" s="571"/>
      <c r="F9" s="571"/>
      <c r="G9" s="571"/>
      <c r="H9" s="571"/>
      <c r="I9" s="571"/>
      <c r="J9" s="571"/>
      <c r="K9" s="571"/>
      <c r="L9" s="500"/>
      <c r="M9" s="501"/>
    </row>
    <row r="10" spans="1:13" ht="15" hidden="1" customHeight="1">
      <c r="A10" s="572"/>
      <c r="B10" s="571"/>
      <c r="C10" s="571"/>
      <c r="D10" s="571"/>
      <c r="E10" s="571"/>
      <c r="F10" s="571"/>
      <c r="G10" s="571"/>
      <c r="H10" s="571"/>
      <c r="I10" s="571"/>
      <c r="J10" s="571" t="s">
        <v>240</v>
      </c>
      <c r="K10" s="571"/>
      <c r="L10" s="500"/>
      <c r="M10" s="500"/>
    </row>
    <row r="11" spans="1:13" ht="3" hidden="1" customHeight="1">
      <c r="A11" s="572"/>
      <c r="B11" s="571"/>
      <c r="C11" s="571"/>
      <c r="D11" s="571"/>
      <c r="E11" s="571"/>
      <c r="F11" s="571"/>
      <c r="G11" s="571"/>
      <c r="H11" s="571"/>
      <c r="I11" s="571"/>
      <c r="J11" s="571"/>
      <c r="K11" s="571"/>
      <c r="L11" s="500"/>
      <c r="M11" s="500"/>
    </row>
    <row r="12" spans="1:13" ht="15" customHeight="1">
      <c r="A12" s="567"/>
      <c r="B12" s="571" t="s">
        <v>277</v>
      </c>
      <c r="C12" s="571" t="s">
        <v>278</v>
      </c>
      <c r="D12" s="571" t="s">
        <v>279</v>
      </c>
      <c r="E12" s="571" t="s">
        <v>280</v>
      </c>
      <c r="F12" s="571" t="s">
        <v>277</v>
      </c>
      <c r="G12" s="571" t="s">
        <v>277</v>
      </c>
      <c r="H12" s="571" t="s">
        <v>280</v>
      </c>
      <c r="I12" s="571" t="s">
        <v>279</v>
      </c>
      <c r="J12" s="571" t="s">
        <v>277</v>
      </c>
      <c r="K12" s="571" t="s">
        <v>278</v>
      </c>
    </row>
    <row r="13" spans="1:13" ht="11.25" customHeight="1">
      <c r="A13" s="567"/>
      <c r="B13" s="571"/>
      <c r="C13" s="571"/>
      <c r="D13" s="571"/>
      <c r="E13" s="571"/>
      <c r="F13" s="571"/>
      <c r="G13" s="571"/>
      <c r="H13" s="571"/>
      <c r="I13" s="571"/>
      <c r="J13" s="571"/>
      <c r="K13" s="571"/>
    </row>
    <row r="14" spans="1:13" ht="15" customHeight="1">
      <c r="A14" s="502"/>
      <c r="B14" s="577"/>
      <c r="C14" s="578" t="s">
        <v>281</v>
      </c>
      <c r="D14" s="571"/>
      <c r="E14" s="571" t="s">
        <v>282</v>
      </c>
      <c r="F14" s="571" t="s">
        <v>281</v>
      </c>
      <c r="G14" s="571"/>
      <c r="H14" s="571" t="s">
        <v>283</v>
      </c>
      <c r="I14" s="569" t="s">
        <v>282</v>
      </c>
      <c r="J14" s="571"/>
      <c r="K14" s="571" t="s">
        <v>282</v>
      </c>
    </row>
    <row r="15" spans="1:13" ht="15" customHeight="1">
      <c r="A15" s="502"/>
      <c r="B15" s="577"/>
      <c r="C15" s="578"/>
      <c r="D15" s="571"/>
      <c r="E15" s="571"/>
      <c r="F15" s="571"/>
      <c r="G15" s="571"/>
      <c r="H15" s="571"/>
      <c r="I15" s="569"/>
      <c r="J15" s="571"/>
      <c r="K15" s="571"/>
    </row>
    <row r="16" spans="1:13" ht="12" customHeight="1">
      <c r="A16" s="502"/>
      <c r="B16" s="571" t="s">
        <v>284</v>
      </c>
      <c r="C16" s="571" t="s">
        <v>284</v>
      </c>
      <c r="D16" s="571" t="s">
        <v>284</v>
      </c>
      <c r="E16" s="571" t="s">
        <v>284</v>
      </c>
      <c r="F16" s="571" t="s">
        <v>284</v>
      </c>
      <c r="G16" s="571" t="s">
        <v>284</v>
      </c>
      <c r="H16" s="571" t="s">
        <v>284</v>
      </c>
      <c r="I16" s="571" t="s">
        <v>284</v>
      </c>
      <c r="J16" s="571" t="s">
        <v>284</v>
      </c>
      <c r="K16" s="571" t="s">
        <v>284</v>
      </c>
    </row>
    <row r="17" spans="1:12" ht="14.25" customHeight="1">
      <c r="A17" s="502"/>
      <c r="B17" s="571"/>
      <c r="C17" s="571"/>
      <c r="D17" s="571"/>
      <c r="E17" s="571"/>
      <c r="F17" s="571"/>
      <c r="G17" s="571"/>
      <c r="H17" s="571"/>
      <c r="I17" s="571"/>
      <c r="J17" s="571"/>
      <c r="K17" s="571"/>
    </row>
    <row r="18" spans="1:12" ht="12" customHeight="1">
      <c r="A18" s="502"/>
      <c r="B18" s="571" t="s">
        <v>285</v>
      </c>
      <c r="C18" s="571" t="s">
        <v>285</v>
      </c>
      <c r="D18" s="571" t="s">
        <v>285</v>
      </c>
      <c r="E18" s="571" t="s">
        <v>286</v>
      </c>
      <c r="F18" s="571" t="s">
        <v>285</v>
      </c>
      <c r="G18" s="571" t="s">
        <v>285</v>
      </c>
      <c r="H18" s="571" t="s">
        <v>285</v>
      </c>
      <c r="I18" s="571" t="s">
        <v>286</v>
      </c>
      <c r="J18" s="571" t="s">
        <v>285</v>
      </c>
      <c r="K18" s="571" t="s">
        <v>285</v>
      </c>
    </row>
    <row r="19" spans="1:12" ht="14.25" customHeight="1" thickBot="1">
      <c r="A19" s="502"/>
      <c r="B19" s="579"/>
      <c r="C19" s="579"/>
      <c r="D19" s="579"/>
      <c r="E19" s="579"/>
      <c r="F19" s="579"/>
      <c r="G19" s="579"/>
      <c r="H19" s="579"/>
      <c r="I19" s="579"/>
      <c r="J19" s="579"/>
      <c r="K19" s="579"/>
    </row>
    <row r="20" spans="1:12" ht="18.75">
      <c r="A20" s="502"/>
      <c r="B20" s="580" t="s">
        <v>287</v>
      </c>
      <c r="C20" s="580"/>
      <c r="D20" s="580"/>
      <c r="E20" s="580"/>
      <c r="F20" s="580"/>
      <c r="G20" s="580"/>
      <c r="H20" s="580"/>
      <c r="I20" s="580"/>
      <c r="J20" s="580"/>
      <c r="K20" s="580"/>
    </row>
    <row r="21" spans="1:12" ht="15" customHeight="1">
      <c r="A21" s="502"/>
      <c r="B21" s="571"/>
      <c r="C21" s="571"/>
      <c r="D21" s="571" t="s">
        <v>288</v>
      </c>
      <c r="E21" s="571"/>
      <c r="F21" s="571"/>
      <c r="G21" s="571"/>
      <c r="H21" s="571"/>
      <c r="I21" s="571" t="s">
        <v>348</v>
      </c>
      <c r="J21" s="571"/>
      <c r="K21" s="571"/>
    </row>
    <row r="22" spans="1:12" ht="23.25" customHeight="1">
      <c r="A22" s="502"/>
      <c r="B22" s="571"/>
      <c r="C22" s="571"/>
      <c r="D22" s="571"/>
      <c r="E22" s="571"/>
      <c r="F22" s="571"/>
      <c r="G22" s="571"/>
      <c r="H22" s="571"/>
      <c r="I22" s="571"/>
      <c r="J22" s="571"/>
      <c r="K22" s="571"/>
    </row>
    <row r="23" spans="1:12" ht="15" customHeight="1">
      <c r="A23" s="502"/>
      <c r="B23" s="571" t="s">
        <v>288</v>
      </c>
      <c r="C23" s="571" t="s">
        <v>289</v>
      </c>
      <c r="D23" s="569" t="s">
        <v>290</v>
      </c>
      <c r="E23" s="571" t="s">
        <v>291</v>
      </c>
      <c r="F23" s="571" t="s">
        <v>292</v>
      </c>
      <c r="G23" s="571" t="s">
        <v>289</v>
      </c>
      <c r="H23" s="571" t="s">
        <v>293</v>
      </c>
      <c r="I23" s="569" t="s">
        <v>294</v>
      </c>
      <c r="J23" s="571" t="s">
        <v>291</v>
      </c>
      <c r="K23" s="571" t="s">
        <v>295</v>
      </c>
    </row>
    <row r="24" spans="1:12" ht="23.25" customHeight="1">
      <c r="A24" s="502"/>
      <c r="B24" s="571"/>
      <c r="C24" s="571"/>
      <c r="D24" s="569"/>
      <c r="E24" s="571"/>
      <c r="F24" s="571"/>
      <c r="G24" s="571"/>
      <c r="H24" s="571"/>
      <c r="I24" s="569"/>
      <c r="J24" s="571"/>
      <c r="K24" s="571"/>
    </row>
    <row r="25" spans="1:12" ht="19.5" thickBot="1">
      <c r="A25" s="502"/>
      <c r="B25" s="583" t="s">
        <v>296</v>
      </c>
      <c r="C25" s="583"/>
      <c r="D25" s="583"/>
      <c r="E25" s="583"/>
      <c r="F25" s="583"/>
      <c r="G25" s="583"/>
      <c r="H25" s="583"/>
      <c r="I25" s="583"/>
      <c r="J25" s="583"/>
      <c r="K25" s="583"/>
    </row>
    <row r="26" spans="1:12" ht="15" customHeight="1">
      <c r="A26" s="502"/>
      <c r="B26" s="581" t="s">
        <v>349</v>
      </c>
      <c r="C26" s="581" t="s">
        <v>350</v>
      </c>
      <c r="D26" s="581" t="s">
        <v>351</v>
      </c>
      <c r="E26" s="581" t="s">
        <v>352</v>
      </c>
      <c r="F26" s="581" t="s">
        <v>349</v>
      </c>
      <c r="G26" s="581" t="s">
        <v>351</v>
      </c>
      <c r="H26" s="581" t="s">
        <v>352</v>
      </c>
      <c r="I26" s="581" t="s">
        <v>349</v>
      </c>
      <c r="J26" s="581" t="s">
        <v>352</v>
      </c>
      <c r="K26" s="581" t="s">
        <v>350</v>
      </c>
    </row>
    <row r="27" spans="1:12" ht="36.75" customHeight="1" thickBot="1">
      <c r="A27" s="502"/>
      <c r="B27" s="582"/>
      <c r="C27" s="582"/>
      <c r="D27" s="582"/>
      <c r="E27" s="582"/>
      <c r="F27" s="582"/>
      <c r="G27" s="582"/>
      <c r="H27" s="582"/>
      <c r="I27" s="582"/>
      <c r="J27" s="582"/>
      <c r="K27" s="582"/>
    </row>
    <row r="28" spans="1:12" ht="52.5" customHeight="1">
      <c r="A28" s="502"/>
      <c r="B28" s="503" t="s">
        <v>357</v>
      </c>
      <c r="C28" s="504" t="s">
        <v>297</v>
      </c>
      <c r="D28" s="503" t="s">
        <v>298</v>
      </c>
      <c r="E28" s="504" t="s">
        <v>299</v>
      </c>
      <c r="F28" s="503" t="s">
        <v>356</v>
      </c>
      <c r="G28" s="503" t="s">
        <v>298</v>
      </c>
      <c r="H28" s="504" t="s">
        <v>299</v>
      </c>
      <c r="I28" s="503" t="s">
        <v>358</v>
      </c>
      <c r="J28" s="504" t="s">
        <v>299</v>
      </c>
      <c r="K28" s="504" t="s">
        <v>297</v>
      </c>
    </row>
    <row r="29" spans="1:12" ht="26.25" customHeight="1">
      <c r="A29" s="567"/>
      <c r="B29" s="571" t="s">
        <v>300</v>
      </c>
      <c r="C29" s="571" t="s">
        <v>301</v>
      </c>
      <c r="D29" s="571" t="s">
        <v>302</v>
      </c>
      <c r="E29" s="569" t="s">
        <v>303</v>
      </c>
      <c r="F29" s="569" t="s">
        <v>304</v>
      </c>
      <c r="G29" s="569" t="s">
        <v>305</v>
      </c>
      <c r="H29" s="571" t="s">
        <v>306</v>
      </c>
      <c r="I29" s="569" t="s">
        <v>301</v>
      </c>
      <c r="J29" s="571" t="s">
        <v>307</v>
      </c>
      <c r="K29" s="569" t="s">
        <v>308</v>
      </c>
    </row>
    <row r="30" spans="1:12" ht="24" customHeight="1">
      <c r="A30" s="567"/>
      <c r="B30" s="571"/>
      <c r="C30" s="571"/>
      <c r="D30" s="571"/>
      <c r="E30" s="569"/>
      <c r="F30" s="569"/>
      <c r="G30" s="569"/>
      <c r="H30" s="571"/>
      <c r="I30" s="569"/>
      <c r="J30" s="571"/>
      <c r="K30" s="569"/>
      <c r="L30" s="584"/>
    </row>
    <row r="31" spans="1:12" ht="15" hidden="1" customHeight="1">
      <c r="A31" s="502"/>
      <c r="B31" s="571" t="s">
        <v>309</v>
      </c>
      <c r="C31" s="585"/>
      <c r="D31" s="585"/>
      <c r="E31" s="585"/>
      <c r="F31" s="585"/>
      <c r="G31" s="585"/>
      <c r="H31" s="585"/>
      <c r="I31" s="585"/>
      <c r="J31" s="585"/>
      <c r="K31" s="586"/>
      <c r="L31" s="584"/>
    </row>
    <row r="32" spans="1:12" ht="10.5" hidden="1" customHeight="1">
      <c r="A32" s="502"/>
      <c r="B32" s="571"/>
      <c r="C32" s="585"/>
      <c r="D32" s="585"/>
      <c r="E32" s="585"/>
      <c r="F32" s="585"/>
      <c r="G32" s="585"/>
      <c r="H32" s="585"/>
      <c r="I32" s="585"/>
      <c r="J32" s="585"/>
      <c r="K32" s="571"/>
    </row>
    <row r="33" spans="1:12" ht="15" hidden="1" customHeight="1">
      <c r="A33" s="502"/>
      <c r="B33" s="571" t="s">
        <v>152</v>
      </c>
      <c r="C33" s="585"/>
      <c r="D33" s="585"/>
      <c r="E33" s="585"/>
      <c r="F33" s="585"/>
      <c r="G33" s="585"/>
      <c r="H33" s="585"/>
      <c r="I33" s="585"/>
      <c r="J33" s="585"/>
      <c r="K33" s="571"/>
    </row>
    <row r="34" spans="1:12" ht="12.75" hidden="1" customHeight="1">
      <c r="A34" s="502"/>
      <c r="B34" s="571"/>
      <c r="C34" s="585"/>
      <c r="D34" s="585"/>
      <c r="E34" s="585"/>
      <c r="F34" s="585"/>
      <c r="G34" s="585"/>
      <c r="H34" s="585"/>
      <c r="I34" s="585"/>
      <c r="J34" s="585"/>
      <c r="K34" s="571"/>
    </row>
    <row r="35" spans="1:12" ht="15" hidden="1" customHeight="1">
      <c r="A35" s="502"/>
      <c r="B35" s="571" t="s">
        <v>152</v>
      </c>
      <c r="C35" s="585"/>
      <c r="D35" s="585"/>
      <c r="E35" s="585"/>
      <c r="F35" s="585"/>
      <c r="G35" s="585"/>
      <c r="H35" s="585"/>
      <c r="I35" s="585"/>
      <c r="J35" s="585"/>
      <c r="K35" s="571"/>
    </row>
    <row r="36" spans="1:12" ht="10.5" hidden="1" customHeight="1">
      <c r="A36" s="502"/>
      <c r="B36" s="571"/>
      <c r="C36" s="585"/>
      <c r="D36" s="585"/>
      <c r="E36" s="585"/>
      <c r="F36" s="585"/>
      <c r="G36" s="585"/>
      <c r="H36" s="585"/>
      <c r="I36" s="585"/>
      <c r="J36" s="585"/>
      <c r="K36" s="571"/>
    </row>
    <row r="37" spans="1:12" ht="25.5" customHeight="1">
      <c r="A37" s="567"/>
      <c r="B37" s="569" t="s">
        <v>310</v>
      </c>
      <c r="C37" s="574" t="s">
        <v>311</v>
      </c>
      <c r="D37" s="569" t="s">
        <v>312</v>
      </c>
      <c r="E37" s="569" t="s">
        <v>313</v>
      </c>
      <c r="F37" s="571" t="s">
        <v>314</v>
      </c>
      <c r="G37" s="569" t="s">
        <v>315</v>
      </c>
      <c r="H37" s="569" t="s">
        <v>316</v>
      </c>
      <c r="I37" s="569" t="s">
        <v>317</v>
      </c>
      <c r="J37" s="569" t="s">
        <v>312</v>
      </c>
      <c r="K37" s="569" t="s">
        <v>318</v>
      </c>
    </row>
    <row r="38" spans="1:12" ht="27" customHeight="1">
      <c r="A38" s="567"/>
      <c r="B38" s="569"/>
      <c r="C38" s="573"/>
      <c r="D38" s="569"/>
      <c r="E38" s="569"/>
      <c r="F38" s="571"/>
      <c r="G38" s="569"/>
      <c r="H38" s="569"/>
      <c r="I38" s="569"/>
      <c r="J38" s="569"/>
      <c r="K38" s="569"/>
    </row>
    <row r="39" spans="1:12" ht="26.25" customHeight="1">
      <c r="A39" s="505"/>
      <c r="B39" s="506"/>
      <c r="C39" s="507"/>
      <c r="D39" s="506" t="s">
        <v>319</v>
      </c>
      <c r="E39" s="506"/>
      <c r="F39" s="506"/>
      <c r="G39" s="508" t="s">
        <v>319</v>
      </c>
      <c r="H39" s="508"/>
      <c r="I39" s="506"/>
      <c r="J39" s="506"/>
      <c r="K39" s="506"/>
    </row>
    <row r="40" spans="1:12" ht="15" customHeight="1">
      <c r="A40" s="502"/>
      <c r="B40" s="571"/>
      <c r="C40" s="571" t="s">
        <v>320</v>
      </c>
      <c r="D40" s="585"/>
      <c r="E40" s="585"/>
      <c r="F40" s="585"/>
      <c r="G40" s="569"/>
      <c r="H40" s="569" t="s">
        <v>320</v>
      </c>
      <c r="I40" s="571"/>
      <c r="J40" s="585"/>
      <c r="K40" s="585"/>
      <c r="L40" s="587"/>
    </row>
    <row r="41" spans="1:12" ht="13.5" customHeight="1">
      <c r="A41" s="502"/>
      <c r="B41" s="571"/>
      <c r="C41" s="571"/>
      <c r="D41" s="585"/>
      <c r="E41" s="585"/>
      <c r="F41" s="585"/>
      <c r="G41" s="569"/>
      <c r="H41" s="569"/>
      <c r="I41" s="571"/>
      <c r="J41" s="585"/>
      <c r="K41" s="585"/>
      <c r="L41" s="587"/>
    </row>
    <row r="42" spans="1:12" ht="33" customHeight="1">
      <c r="A42" s="505"/>
      <c r="B42" s="506" t="s">
        <v>321</v>
      </c>
      <c r="C42" s="506" t="s">
        <v>322</v>
      </c>
      <c r="D42" s="506" t="s">
        <v>323</v>
      </c>
      <c r="E42" s="506"/>
      <c r="F42" s="506" t="s">
        <v>324</v>
      </c>
      <c r="G42" s="506" t="s">
        <v>325</v>
      </c>
      <c r="H42" s="506" t="s">
        <v>324</v>
      </c>
      <c r="I42" s="506" t="s">
        <v>321</v>
      </c>
      <c r="J42" s="506" t="s">
        <v>326</v>
      </c>
      <c r="K42" s="506" t="s">
        <v>324</v>
      </c>
      <c r="L42" s="509"/>
    </row>
    <row r="43" spans="1:12" ht="15" customHeight="1">
      <c r="A43" s="567"/>
      <c r="B43" s="588" t="s">
        <v>327</v>
      </c>
      <c r="C43" s="571" t="s">
        <v>328</v>
      </c>
      <c r="D43" s="571" t="s">
        <v>289</v>
      </c>
      <c r="E43" s="571" t="s">
        <v>329</v>
      </c>
      <c r="F43" s="588" t="s">
        <v>327</v>
      </c>
      <c r="G43" s="571" t="s">
        <v>328</v>
      </c>
      <c r="H43" s="574" t="s">
        <v>330</v>
      </c>
      <c r="I43" s="588" t="s">
        <v>331</v>
      </c>
      <c r="J43" s="571" t="s">
        <v>329</v>
      </c>
      <c r="K43" s="574" t="s">
        <v>330</v>
      </c>
    </row>
    <row r="44" spans="1:12">
      <c r="A44" s="567"/>
      <c r="B44" s="575"/>
      <c r="C44" s="571"/>
      <c r="D44" s="571"/>
      <c r="E44" s="571"/>
      <c r="F44" s="575"/>
      <c r="G44" s="571"/>
      <c r="H44" s="573"/>
      <c r="I44" s="575"/>
      <c r="J44" s="571"/>
      <c r="K44" s="573"/>
    </row>
    <row r="45" spans="1:12" ht="10.5" customHeight="1">
      <c r="A45" s="502"/>
      <c r="B45" s="571" t="s">
        <v>332</v>
      </c>
      <c r="C45" s="571" t="s">
        <v>332</v>
      </c>
      <c r="D45" s="571" t="s">
        <v>332</v>
      </c>
      <c r="E45" s="571" t="s">
        <v>332</v>
      </c>
      <c r="F45" s="571" t="s">
        <v>332</v>
      </c>
      <c r="G45" s="571" t="s">
        <v>332</v>
      </c>
      <c r="H45" s="571" t="s">
        <v>332</v>
      </c>
      <c r="I45" s="571" t="s">
        <v>332</v>
      </c>
      <c r="J45" s="571" t="s">
        <v>332</v>
      </c>
      <c r="K45" s="571" t="s">
        <v>332</v>
      </c>
    </row>
    <row r="46" spans="1:12" ht="17.25" customHeight="1">
      <c r="A46" s="502"/>
      <c r="B46" s="571"/>
      <c r="C46" s="571"/>
      <c r="D46" s="571"/>
      <c r="E46" s="571"/>
      <c r="F46" s="571"/>
      <c r="G46" s="571"/>
      <c r="H46" s="571"/>
      <c r="I46" s="571"/>
      <c r="J46" s="571"/>
      <c r="K46" s="571"/>
    </row>
    <row r="47" spans="1:12" ht="14.25" customHeight="1">
      <c r="A47" s="502"/>
      <c r="B47" s="571" t="s">
        <v>333</v>
      </c>
      <c r="C47" s="571" t="s">
        <v>333</v>
      </c>
      <c r="D47" s="571" t="s">
        <v>333</v>
      </c>
      <c r="E47" s="571" t="s">
        <v>333</v>
      </c>
      <c r="F47" s="571" t="s">
        <v>333</v>
      </c>
      <c r="G47" s="571" t="s">
        <v>333</v>
      </c>
      <c r="H47" s="571" t="s">
        <v>333</v>
      </c>
      <c r="I47" s="571" t="s">
        <v>333</v>
      </c>
      <c r="J47" s="571" t="s">
        <v>333</v>
      </c>
      <c r="K47" s="571" t="s">
        <v>333</v>
      </c>
    </row>
    <row r="48" spans="1:12" ht="12.75" customHeight="1" thickBot="1">
      <c r="A48" s="502"/>
      <c r="B48" s="579"/>
      <c r="C48" s="579"/>
      <c r="D48" s="579"/>
      <c r="E48" s="579"/>
      <c r="F48" s="579"/>
      <c r="G48" s="579"/>
      <c r="H48" s="579"/>
      <c r="I48" s="579"/>
      <c r="J48" s="579"/>
      <c r="K48" s="579"/>
    </row>
    <row r="49" spans="1:11" ht="19.5" thickBot="1">
      <c r="A49" s="502"/>
      <c r="B49" s="589" t="s">
        <v>334</v>
      </c>
      <c r="C49" s="590"/>
      <c r="D49" s="590"/>
      <c r="E49" s="590"/>
      <c r="F49" s="590"/>
      <c r="G49" s="590"/>
      <c r="H49" s="590"/>
      <c r="I49" s="590"/>
      <c r="J49" s="590"/>
      <c r="K49" s="591"/>
    </row>
    <row r="50" spans="1:11" ht="27" customHeight="1">
      <c r="A50" s="567"/>
      <c r="B50" s="570" t="s">
        <v>335</v>
      </c>
      <c r="C50" s="568" t="s">
        <v>336</v>
      </c>
      <c r="D50" s="568" t="s">
        <v>337</v>
      </c>
      <c r="E50" s="568" t="s">
        <v>338</v>
      </c>
      <c r="F50" s="568" t="s">
        <v>339</v>
      </c>
      <c r="G50" s="568" t="s">
        <v>340</v>
      </c>
      <c r="H50" s="570" t="s">
        <v>341</v>
      </c>
      <c r="I50" s="568" t="s">
        <v>338</v>
      </c>
      <c r="J50" s="568" t="s">
        <v>342</v>
      </c>
      <c r="K50" s="570" t="s">
        <v>343</v>
      </c>
    </row>
    <row r="51" spans="1:11" ht="24.75" customHeight="1">
      <c r="A51" s="567"/>
      <c r="B51" s="571"/>
      <c r="C51" s="569"/>
      <c r="D51" s="569"/>
      <c r="E51" s="569"/>
      <c r="F51" s="569"/>
      <c r="G51" s="569"/>
      <c r="H51" s="571"/>
      <c r="I51" s="569"/>
      <c r="J51" s="569"/>
      <c r="K51" s="571"/>
    </row>
    <row r="52" spans="1:11" ht="12" customHeight="1">
      <c r="A52" s="502"/>
      <c r="B52" s="574"/>
      <c r="C52" s="571"/>
      <c r="D52" s="571"/>
      <c r="E52" s="588" t="s">
        <v>344</v>
      </c>
      <c r="F52" s="571"/>
      <c r="G52" s="569" t="s">
        <v>283</v>
      </c>
      <c r="H52" s="571"/>
      <c r="I52" s="588" t="s">
        <v>344</v>
      </c>
      <c r="J52" s="571"/>
      <c r="K52" s="585"/>
    </row>
    <row r="53" spans="1:11" ht="13.5" customHeight="1">
      <c r="A53" s="502"/>
      <c r="B53" s="573"/>
      <c r="C53" s="571"/>
      <c r="D53" s="571"/>
      <c r="E53" s="575"/>
      <c r="F53" s="571"/>
      <c r="G53" s="569"/>
      <c r="H53" s="571"/>
      <c r="I53" s="575"/>
      <c r="J53" s="571"/>
      <c r="K53" s="585"/>
    </row>
    <row r="54" spans="1:11" ht="24.75" customHeight="1">
      <c r="A54" s="502"/>
      <c r="B54" s="507"/>
      <c r="C54" s="506"/>
      <c r="D54" s="506"/>
      <c r="E54" s="510" t="s">
        <v>285</v>
      </c>
      <c r="F54" s="506"/>
      <c r="G54" s="506"/>
      <c r="H54" s="506"/>
      <c r="I54" s="510" t="s">
        <v>285</v>
      </c>
      <c r="J54" s="507"/>
      <c r="K54" s="511"/>
    </row>
    <row r="55" spans="1:11" ht="15" customHeight="1">
      <c r="A55" s="567"/>
      <c r="B55" s="571" t="s">
        <v>345</v>
      </c>
      <c r="C55" s="571" t="s">
        <v>346</v>
      </c>
      <c r="D55" s="571" t="s">
        <v>277</v>
      </c>
      <c r="E55" s="571" t="s">
        <v>289</v>
      </c>
      <c r="F55" s="571" t="s">
        <v>347</v>
      </c>
      <c r="G55" s="571" t="s">
        <v>278</v>
      </c>
      <c r="H55" s="571" t="s">
        <v>345</v>
      </c>
      <c r="I55" s="571" t="s">
        <v>289</v>
      </c>
      <c r="J55" s="571" t="s">
        <v>346</v>
      </c>
      <c r="K55" s="571" t="s">
        <v>347</v>
      </c>
    </row>
    <row r="56" spans="1:11" ht="13.5" customHeight="1" thickBot="1">
      <c r="A56" s="567"/>
      <c r="B56" s="579"/>
      <c r="C56" s="579"/>
      <c r="D56" s="579"/>
      <c r="E56" s="579"/>
      <c r="F56" s="579"/>
      <c r="G56" s="579"/>
      <c r="H56" s="579"/>
      <c r="I56" s="579"/>
      <c r="J56" s="579"/>
      <c r="K56" s="579"/>
    </row>
    <row r="57" spans="1:11">
      <c r="J57" s="512"/>
    </row>
    <row r="58" spans="1:11" ht="27" customHeight="1">
      <c r="A58" s="593"/>
      <c r="B58" s="593"/>
      <c r="C58" s="593"/>
      <c r="D58" s="593"/>
      <c r="E58" s="593"/>
      <c r="F58" s="593"/>
      <c r="G58" s="593"/>
      <c r="J58" s="594"/>
    </row>
    <row r="59" spans="1:11" ht="42.75" customHeight="1">
      <c r="A59" s="593"/>
      <c r="B59" s="593"/>
      <c r="C59" s="593"/>
      <c r="D59" s="593"/>
      <c r="E59" s="593"/>
      <c r="F59" s="593"/>
      <c r="G59" s="593"/>
      <c r="J59" s="594"/>
    </row>
    <row r="60" spans="1:11" ht="31.5" customHeight="1">
      <c r="A60" s="593"/>
      <c r="B60" s="593"/>
      <c r="C60" s="593"/>
      <c r="D60" s="593"/>
      <c r="E60" s="593"/>
      <c r="F60" s="593"/>
      <c r="G60" s="593"/>
      <c r="J60" s="594"/>
    </row>
    <row r="61" spans="1:11" ht="42" customHeight="1">
      <c r="A61" s="593"/>
      <c r="B61" s="593"/>
      <c r="C61" s="593"/>
      <c r="D61" s="593"/>
      <c r="E61" s="593"/>
      <c r="F61" s="593"/>
      <c r="G61" s="593"/>
      <c r="J61" s="594"/>
    </row>
    <row r="62" spans="1:11" ht="29.25" customHeight="1">
      <c r="A62" s="593"/>
      <c r="B62" s="593"/>
      <c r="C62" s="593"/>
      <c r="D62" s="593"/>
      <c r="E62" s="593"/>
      <c r="F62" s="593"/>
      <c r="G62" s="593"/>
      <c r="J62" s="584"/>
    </row>
    <row r="63" spans="1:11" ht="24.75" customHeight="1">
      <c r="A63" s="593"/>
      <c r="B63" s="593"/>
      <c r="C63" s="593"/>
      <c r="D63" s="593"/>
      <c r="E63" s="593"/>
      <c r="F63" s="593"/>
      <c r="G63" s="593"/>
      <c r="J63" s="584"/>
    </row>
    <row r="64" spans="1:11" ht="40.5" customHeight="1">
      <c r="A64" s="593"/>
      <c r="B64" s="593"/>
      <c r="C64" s="593"/>
      <c r="D64" s="593"/>
      <c r="E64" s="593"/>
      <c r="F64" s="593"/>
      <c r="G64" s="593"/>
    </row>
    <row r="65" spans="1:7" ht="27.75" customHeight="1">
      <c r="A65" s="593"/>
      <c r="B65" s="593"/>
      <c r="C65" s="593"/>
      <c r="D65" s="593"/>
      <c r="E65" s="593"/>
      <c r="F65" s="593"/>
      <c r="G65" s="593"/>
    </row>
    <row r="66" spans="1:7" ht="39" customHeight="1">
      <c r="A66" s="593"/>
      <c r="B66" s="593"/>
      <c r="C66" s="593"/>
      <c r="D66" s="593"/>
      <c r="E66" s="593"/>
      <c r="F66" s="593"/>
      <c r="G66" s="593"/>
    </row>
    <row r="67" spans="1:7">
      <c r="A67" s="592"/>
      <c r="B67" s="592"/>
      <c r="C67" s="592"/>
      <c r="D67" s="592"/>
      <c r="E67" s="592"/>
      <c r="F67" s="592"/>
      <c r="G67" s="592"/>
    </row>
  </sheetData>
  <mergeCells count="261">
    <mergeCell ref="A55:A56"/>
    <mergeCell ref="B55:B56"/>
    <mergeCell ref="C55:C56"/>
    <mergeCell ref="D55:D56"/>
    <mergeCell ref="E55:E56"/>
    <mergeCell ref="A67:G67"/>
    <mergeCell ref="A62:G62"/>
    <mergeCell ref="J62:J63"/>
    <mergeCell ref="A63:G63"/>
    <mergeCell ref="A64:G64"/>
    <mergeCell ref="A65:G65"/>
    <mergeCell ref="A66:G66"/>
    <mergeCell ref="A58:G58"/>
    <mergeCell ref="J58:J59"/>
    <mergeCell ref="A59:G59"/>
    <mergeCell ref="A60:G60"/>
    <mergeCell ref="J60:J61"/>
    <mergeCell ref="A61:G61"/>
    <mergeCell ref="F55:F56"/>
    <mergeCell ref="G55:G56"/>
    <mergeCell ref="H55:H56"/>
    <mergeCell ref="I55:I56"/>
    <mergeCell ref="J55:J56"/>
    <mergeCell ref="K55:K56"/>
    <mergeCell ref="G52:G53"/>
    <mergeCell ref="H52:H53"/>
    <mergeCell ref="I52:I53"/>
    <mergeCell ref="J52:J53"/>
    <mergeCell ref="K52:K53"/>
    <mergeCell ref="K50:K51"/>
    <mergeCell ref="B52:B53"/>
    <mergeCell ref="C52:C53"/>
    <mergeCell ref="D52:D53"/>
    <mergeCell ref="E52:E53"/>
    <mergeCell ref="F52:F53"/>
    <mergeCell ref="J50:J51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B49:K49"/>
    <mergeCell ref="G45:G46"/>
    <mergeCell ref="H45:H46"/>
    <mergeCell ref="I45:I46"/>
    <mergeCell ref="J45:J46"/>
    <mergeCell ref="K45:K46"/>
    <mergeCell ref="B47:B48"/>
    <mergeCell ref="C47:C48"/>
    <mergeCell ref="D47:D48"/>
    <mergeCell ref="E47:E48"/>
    <mergeCell ref="F47:F48"/>
    <mergeCell ref="J43:J44"/>
    <mergeCell ref="K43:K44"/>
    <mergeCell ref="B45:B46"/>
    <mergeCell ref="C45:C46"/>
    <mergeCell ref="D45:D46"/>
    <mergeCell ref="E45:E46"/>
    <mergeCell ref="F45:F46"/>
    <mergeCell ref="G47:G48"/>
    <mergeCell ref="H47:H48"/>
    <mergeCell ref="I47:I48"/>
    <mergeCell ref="J47:J48"/>
    <mergeCell ref="K47:K48"/>
    <mergeCell ref="A43:A44"/>
    <mergeCell ref="B43:B44"/>
    <mergeCell ref="C43:C44"/>
    <mergeCell ref="D43:D44"/>
    <mergeCell ref="E43:E44"/>
    <mergeCell ref="F43:F44"/>
    <mergeCell ref="G40:G41"/>
    <mergeCell ref="H40:H41"/>
    <mergeCell ref="I40:I41"/>
    <mergeCell ref="G43:G44"/>
    <mergeCell ref="H43:H44"/>
    <mergeCell ref="I43:I44"/>
    <mergeCell ref="A37:A38"/>
    <mergeCell ref="B37:B38"/>
    <mergeCell ref="C37:C38"/>
    <mergeCell ref="D37:D38"/>
    <mergeCell ref="E37:E38"/>
    <mergeCell ref="F37:F38"/>
    <mergeCell ref="J40:J41"/>
    <mergeCell ref="K40:K41"/>
    <mergeCell ref="L40:L41"/>
    <mergeCell ref="G37:G38"/>
    <mergeCell ref="H37:H38"/>
    <mergeCell ref="I37:I38"/>
    <mergeCell ref="J37:J38"/>
    <mergeCell ref="K37:K38"/>
    <mergeCell ref="B40:B41"/>
    <mergeCell ref="C40:C41"/>
    <mergeCell ref="D40:D41"/>
    <mergeCell ref="E40:E41"/>
    <mergeCell ref="F40:F41"/>
    <mergeCell ref="H33:H34"/>
    <mergeCell ref="I33:I34"/>
    <mergeCell ref="J33:J34"/>
    <mergeCell ref="K33:K34"/>
    <mergeCell ref="B35:B36"/>
    <mergeCell ref="C35:C36"/>
    <mergeCell ref="D35:D36"/>
    <mergeCell ref="E35:E36"/>
    <mergeCell ref="F35:F36"/>
    <mergeCell ref="G35:G36"/>
    <mergeCell ref="B33:B34"/>
    <mergeCell ref="C33:C34"/>
    <mergeCell ref="D33:D34"/>
    <mergeCell ref="E33:E34"/>
    <mergeCell ref="F33:F34"/>
    <mergeCell ref="G33:G34"/>
    <mergeCell ref="H35:H36"/>
    <mergeCell ref="I35:I36"/>
    <mergeCell ref="J35:J36"/>
    <mergeCell ref="K35:K36"/>
    <mergeCell ref="B31:B32"/>
    <mergeCell ref="C31:C32"/>
    <mergeCell ref="D31:D32"/>
    <mergeCell ref="E31:E32"/>
    <mergeCell ref="F31:F32"/>
    <mergeCell ref="G31:G32"/>
    <mergeCell ref="G29:G30"/>
    <mergeCell ref="H29:H30"/>
    <mergeCell ref="I29:I30"/>
    <mergeCell ref="J29:J30"/>
    <mergeCell ref="K29:K30"/>
    <mergeCell ref="L30:L31"/>
    <mergeCell ref="H31:H32"/>
    <mergeCell ref="I31:I32"/>
    <mergeCell ref="J31:J32"/>
    <mergeCell ref="K31:K32"/>
    <mergeCell ref="H26:H27"/>
    <mergeCell ref="I26:I27"/>
    <mergeCell ref="J26:J27"/>
    <mergeCell ref="K26:K27"/>
    <mergeCell ref="A29:A30"/>
    <mergeCell ref="B29:B30"/>
    <mergeCell ref="C29:C30"/>
    <mergeCell ref="D29:D30"/>
    <mergeCell ref="E29:E30"/>
    <mergeCell ref="F29:F30"/>
    <mergeCell ref="B26:B27"/>
    <mergeCell ref="C26:C27"/>
    <mergeCell ref="D26:D27"/>
    <mergeCell ref="E26:E27"/>
    <mergeCell ref="F26:F27"/>
    <mergeCell ref="K18:K19"/>
    <mergeCell ref="B20:K20"/>
    <mergeCell ref="B21:B22"/>
    <mergeCell ref="C21:C22"/>
    <mergeCell ref="D21:D22"/>
    <mergeCell ref="E21:E22"/>
    <mergeCell ref="F21:F22"/>
    <mergeCell ref="G26:G27"/>
    <mergeCell ref="G23:G24"/>
    <mergeCell ref="H23:H24"/>
    <mergeCell ref="I23:I24"/>
    <mergeCell ref="J23:J24"/>
    <mergeCell ref="K23:K24"/>
    <mergeCell ref="B25:K25"/>
    <mergeCell ref="G21:G22"/>
    <mergeCell ref="H21:H22"/>
    <mergeCell ref="I21:I22"/>
    <mergeCell ref="J21:J22"/>
    <mergeCell ref="K21:K22"/>
    <mergeCell ref="B23:B24"/>
    <mergeCell ref="C23:C24"/>
    <mergeCell ref="D23:D24"/>
    <mergeCell ref="E23:E24"/>
    <mergeCell ref="F23:F24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H14:H15"/>
    <mergeCell ref="I14:I15"/>
    <mergeCell ref="J14:J15"/>
    <mergeCell ref="K14:K15"/>
    <mergeCell ref="B16:B17"/>
    <mergeCell ref="C16:C17"/>
    <mergeCell ref="D16:D17"/>
    <mergeCell ref="E16:E17"/>
    <mergeCell ref="F16:F17"/>
    <mergeCell ref="G16:G17"/>
    <mergeCell ref="B14:B15"/>
    <mergeCell ref="C14:C15"/>
    <mergeCell ref="D14:D15"/>
    <mergeCell ref="E14:E15"/>
    <mergeCell ref="F14:F15"/>
    <mergeCell ref="G14:G15"/>
    <mergeCell ref="H16:H17"/>
    <mergeCell ref="I16:I17"/>
    <mergeCell ref="J16:J17"/>
    <mergeCell ref="K16:K17"/>
    <mergeCell ref="J6:J7"/>
    <mergeCell ref="K6:K7"/>
    <mergeCell ref="A12:A13"/>
    <mergeCell ref="B12:B13"/>
    <mergeCell ref="C12:C13"/>
    <mergeCell ref="D12:D13"/>
    <mergeCell ref="E12:E13"/>
    <mergeCell ref="A10:A11"/>
    <mergeCell ref="B10:B11"/>
    <mergeCell ref="C10:C11"/>
    <mergeCell ref="D10:D11"/>
    <mergeCell ref="E10:E11"/>
    <mergeCell ref="F12:F13"/>
    <mergeCell ref="G12:G13"/>
    <mergeCell ref="H12:H13"/>
    <mergeCell ref="I12:I13"/>
    <mergeCell ref="J12:J13"/>
    <mergeCell ref="K12:K13"/>
    <mergeCell ref="G10:G11"/>
    <mergeCell ref="H10:H11"/>
    <mergeCell ref="I10:I11"/>
    <mergeCell ref="J10:J11"/>
    <mergeCell ref="K10:K11"/>
    <mergeCell ref="F10:F11"/>
    <mergeCell ref="A8:A9"/>
    <mergeCell ref="B8:B9"/>
    <mergeCell ref="C8:C9"/>
    <mergeCell ref="D8:D9"/>
    <mergeCell ref="E8:E9"/>
    <mergeCell ref="H4:H5"/>
    <mergeCell ref="I4:I5"/>
    <mergeCell ref="J4:J5"/>
    <mergeCell ref="K4:K5"/>
    <mergeCell ref="A6:A7"/>
    <mergeCell ref="B6:B7"/>
    <mergeCell ref="C6:C7"/>
    <mergeCell ref="D6:D7"/>
    <mergeCell ref="E6:E7"/>
    <mergeCell ref="F6:F7"/>
    <mergeCell ref="F8:F9"/>
    <mergeCell ref="G8:G9"/>
    <mergeCell ref="H8:H9"/>
    <mergeCell ref="I8:I9"/>
    <mergeCell ref="J8:J9"/>
    <mergeCell ref="K8:K9"/>
    <mergeCell ref="G6:G7"/>
    <mergeCell ref="H6:H7"/>
    <mergeCell ref="I6:I7"/>
    <mergeCell ref="B1:K1"/>
    <mergeCell ref="A2:A3"/>
    <mergeCell ref="B3:K3"/>
    <mergeCell ref="A4:A5"/>
    <mergeCell ref="B4:B5"/>
    <mergeCell ref="C4:C5"/>
    <mergeCell ref="D4:D5"/>
    <mergeCell ref="E4:E5"/>
    <mergeCell ref="F4:F5"/>
    <mergeCell ref="G4:G5"/>
  </mergeCells>
  <pageMargins left="0" right="0" top="0" bottom="0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348"/>
  <sheetViews>
    <sheetView tabSelected="1" view="pageLayout" zoomScale="90" zoomScaleSheetLayoutView="85" zoomScalePageLayoutView="90" workbookViewId="0">
      <selection activeCell="I1" sqref="I1:P341"/>
    </sheetView>
  </sheetViews>
  <sheetFormatPr defaultRowHeight="15"/>
  <cols>
    <col min="1" max="1" width="9" style="2" customWidth="1"/>
    <col min="2" max="2" width="56.42578125" style="2" customWidth="1"/>
    <col min="3" max="3" width="8.42578125" style="3" customWidth="1"/>
    <col min="4" max="5" width="7.28515625" style="2" customWidth="1"/>
    <col min="6" max="6" width="7" style="2" customWidth="1"/>
    <col min="7" max="7" width="11" style="2" customWidth="1"/>
    <col min="8" max="8" width="9.7109375" style="2" customWidth="1"/>
    <col min="9" max="9" width="9" style="2" customWidth="1"/>
    <col min="10" max="10" width="56.42578125" style="2" customWidth="1"/>
    <col min="11" max="11" width="8.42578125" style="3" customWidth="1"/>
    <col min="12" max="14" width="7.28515625" style="2" customWidth="1"/>
    <col min="15" max="15" width="10.85546875" style="2" customWidth="1"/>
    <col min="16" max="16" width="9.85546875" style="2" customWidth="1"/>
    <col min="17" max="16384" width="9.140625" style="1"/>
  </cols>
  <sheetData>
    <row r="1" spans="1:17">
      <c r="A1" s="637" t="s">
        <v>169</v>
      </c>
      <c r="B1" s="637"/>
      <c r="C1" s="396" t="s">
        <v>168</v>
      </c>
      <c r="D1" s="396"/>
      <c r="E1" s="396"/>
      <c r="F1" s="396"/>
      <c r="G1" s="396"/>
      <c r="H1" s="396"/>
      <c r="I1" s="637" t="s">
        <v>169</v>
      </c>
      <c r="J1" s="637"/>
      <c r="K1" s="396" t="s">
        <v>168</v>
      </c>
      <c r="L1" s="396"/>
      <c r="M1" s="396"/>
      <c r="N1" s="396"/>
      <c r="O1" s="396"/>
      <c r="P1" s="396"/>
      <c r="Q1" s="399"/>
    </row>
    <row r="2" spans="1:17">
      <c r="A2" s="638" t="s">
        <v>167</v>
      </c>
      <c r="B2" s="638"/>
      <c r="C2" s="396" t="s">
        <v>166</v>
      </c>
      <c r="D2" s="396"/>
      <c r="E2" s="396"/>
      <c r="F2" s="396"/>
      <c r="G2" s="396"/>
      <c r="H2" s="396"/>
      <c r="I2" s="638" t="s">
        <v>167</v>
      </c>
      <c r="J2" s="638"/>
      <c r="K2" s="396" t="s">
        <v>166</v>
      </c>
      <c r="L2" s="396"/>
      <c r="M2" s="396"/>
      <c r="N2" s="396"/>
      <c r="O2" s="396"/>
      <c r="P2" s="396"/>
      <c r="Q2" s="396"/>
    </row>
    <row r="3" spans="1:17">
      <c r="A3" s="638" t="s">
        <v>165</v>
      </c>
      <c r="B3" s="638"/>
      <c r="C3" s="398" t="s">
        <v>164</v>
      </c>
      <c r="D3" s="398"/>
      <c r="E3" s="398"/>
      <c r="F3" s="398"/>
      <c r="G3" s="398"/>
      <c r="H3" s="398"/>
      <c r="I3" s="638" t="s">
        <v>165</v>
      </c>
      <c r="J3" s="638"/>
      <c r="K3" s="398" t="s">
        <v>164</v>
      </c>
      <c r="L3" s="398"/>
      <c r="M3" s="398"/>
      <c r="N3" s="398"/>
      <c r="O3" s="398"/>
      <c r="P3" s="398"/>
      <c r="Q3" s="396"/>
    </row>
    <row r="4" spans="1:17">
      <c r="A4" s="638" t="s">
        <v>161</v>
      </c>
      <c r="B4" s="638"/>
      <c r="C4" s="397"/>
      <c r="D4" s="397"/>
      <c r="E4" s="397"/>
      <c r="F4" s="397"/>
      <c r="G4" s="397"/>
      <c r="H4" s="397"/>
      <c r="I4" s="638" t="s">
        <v>161</v>
      </c>
      <c r="J4" s="638"/>
      <c r="K4" s="397"/>
      <c r="L4" s="397"/>
      <c r="M4" s="397"/>
      <c r="N4" s="397"/>
      <c r="O4" s="397"/>
      <c r="P4" s="397"/>
      <c r="Q4" s="396"/>
    </row>
    <row r="5" spans="1:17">
      <c r="A5" s="638" t="s">
        <v>163</v>
      </c>
      <c r="B5" s="638"/>
      <c r="C5" s="397"/>
      <c r="D5" s="397"/>
      <c r="E5" s="397"/>
      <c r="F5" s="397"/>
      <c r="G5" s="397"/>
      <c r="H5" s="397"/>
      <c r="I5" s="638" t="s">
        <v>163</v>
      </c>
      <c r="J5" s="638"/>
      <c r="K5" s="397"/>
      <c r="L5" s="397"/>
      <c r="M5" s="397"/>
      <c r="N5" s="397"/>
      <c r="O5" s="397"/>
      <c r="P5" s="397"/>
      <c r="Q5" s="396"/>
    </row>
    <row r="6" spans="1:17">
      <c r="A6" s="638" t="s">
        <v>162</v>
      </c>
      <c r="B6" s="638"/>
      <c r="C6" s="397"/>
      <c r="D6" s="397"/>
      <c r="E6" s="397"/>
      <c r="F6" s="397"/>
      <c r="G6" s="397"/>
      <c r="H6" s="397"/>
      <c r="I6" s="638" t="s">
        <v>162</v>
      </c>
      <c r="J6" s="638"/>
      <c r="K6" s="397"/>
      <c r="L6" s="397"/>
      <c r="M6" s="397"/>
      <c r="N6" s="397"/>
      <c r="O6" s="397"/>
      <c r="P6" s="397"/>
      <c r="Q6" s="396"/>
    </row>
    <row r="7" spans="1:17">
      <c r="A7" s="638" t="s">
        <v>161</v>
      </c>
      <c r="B7" s="638"/>
      <c r="C7" s="397"/>
      <c r="D7" s="397"/>
      <c r="E7" s="397"/>
      <c r="F7" s="397"/>
      <c r="G7" s="397"/>
      <c r="H7" s="397"/>
      <c r="I7" s="638" t="s">
        <v>161</v>
      </c>
      <c r="J7" s="638"/>
      <c r="K7" s="397"/>
      <c r="L7" s="397"/>
      <c r="M7" s="397"/>
      <c r="N7" s="397"/>
      <c r="O7" s="397"/>
      <c r="P7" s="397"/>
      <c r="Q7" s="396"/>
    </row>
    <row r="8" spans="1:17">
      <c r="A8" s="638" t="s">
        <v>160</v>
      </c>
      <c r="B8" s="638"/>
      <c r="C8" s="396" t="s">
        <v>159</v>
      </c>
      <c r="D8" s="396"/>
      <c r="E8" s="396"/>
      <c r="F8" s="396"/>
      <c r="G8" s="396"/>
      <c r="H8" s="396"/>
      <c r="I8" s="638" t="s">
        <v>160</v>
      </c>
      <c r="J8" s="638"/>
      <c r="K8" s="396" t="s">
        <v>159</v>
      </c>
      <c r="L8" s="396"/>
      <c r="M8" s="396"/>
      <c r="N8" s="396"/>
      <c r="O8" s="396"/>
      <c r="P8" s="396"/>
      <c r="Q8" s="396"/>
    </row>
    <row r="9" spans="1:17">
      <c r="I9" s="394"/>
      <c r="J9" s="394"/>
      <c r="K9" s="395"/>
      <c r="L9" s="394"/>
      <c r="M9" s="394"/>
      <c r="N9" s="394"/>
      <c r="O9" s="394"/>
      <c r="P9" s="394"/>
      <c r="Q9" s="388"/>
    </row>
    <row r="10" spans="1:17">
      <c r="I10" s="394"/>
      <c r="J10" s="394"/>
      <c r="K10" s="395"/>
      <c r="L10" s="394"/>
      <c r="M10" s="394"/>
      <c r="N10" s="394"/>
      <c r="O10" s="394"/>
      <c r="P10" s="394"/>
      <c r="Q10" s="388"/>
    </row>
    <row r="11" spans="1:17">
      <c r="I11" s="394"/>
      <c r="J11" s="394"/>
      <c r="K11" s="395"/>
      <c r="L11" s="394"/>
      <c r="M11" s="394"/>
      <c r="N11" s="394"/>
      <c r="O11" s="394"/>
      <c r="P11" s="394"/>
      <c r="Q11" s="388"/>
    </row>
    <row r="12" spans="1:17">
      <c r="I12" s="394"/>
      <c r="J12" s="394"/>
      <c r="K12" s="395"/>
      <c r="L12" s="394"/>
      <c r="M12" s="394"/>
      <c r="N12" s="394"/>
      <c r="O12" s="394"/>
      <c r="P12" s="394"/>
      <c r="Q12" s="388"/>
    </row>
    <row r="13" spans="1:17">
      <c r="I13" s="394"/>
      <c r="J13" s="394"/>
      <c r="K13" s="395"/>
      <c r="L13" s="394"/>
      <c r="M13" s="394"/>
      <c r="N13" s="394"/>
      <c r="O13" s="394"/>
      <c r="P13" s="394"/>
      <c r="Q13" s="388"/>
    </row>
    <row r="14" spans="1:17">
      <c r="A14" s="392"/>
      <c r="B14" s="392"/>
      <c r="C14" s="393"/>
      <c r="D14" s="392"/>
      <c r="E14" s="392"/>
      <c r="F14" s="391"/>
      <c r="G14" s="391"/>
      <c r="H14" s="391"/>
      <c r="I14" s="389"/>
      <c r="J14" s="389"/>
      <c r="K14" s="390"/>
      <c r="L14" s="389"/>
      <c r="M14" s="389"/>
      <c r="N14" s="389"/>
      <c r="O14" s="389"/>
      <c r="P14" s="389"/>
      <c r="Q14" s="388"/>
    </row>
    <row r="15" spans="1:17">
      <c r="A15" s="392"/>
      <c r="B15" s="392"/>
      <c r="C15" s="393"/>
      <c r="D15" s="392"/>
      <c r="E15" s="392"/>
      <c r="F15" s="391"/>
      <c r="G15" s="391"/>
      <c r="H15" s="391"/>
      <c r="I15" s="389"/>
      <c r="J15" s="389"/>
      <c r="K15" s="390"/>
      <c r="L15" s="389"/>
      <c r="M15" s="389"/>
      <c r="N15" s="389"/>
      <c r="O15" s="389"/>
      <c r="P15" s="389"/>
      <c r="Q15" s="388"/>
    </row>
    <row r="16" spans="1:17">
      <c r="A16" s="392"/>
      <c r="B16" s="392"/>
      <c r="C16" s="393"/>
      <c r="D16" s="392"/>
      <c r="E16" s="392"/>
      <c r="F16" s="391"/>
      <c r="G16" s="391"/>
      <c r="H16" s="391"/>
      <c r="I16" s="389"/>
      <c r="J16" s="389"/>
      <c r="K16" s="390"/>
      <c r="L16" s="389"/>
      <c r="M16" s="389"/>
      <c r="N16" s="389"/>
      <c r="O16" s="389"/>
      <c r="P16" s="389"/>
      <c r="Q16" s="388"/>
    </row>
    <row r="17" spans="1:17" ht="15" customHeight="1">
      <c r="A17" s="652" t="s">
        <v>158</v>
      </c>
      <c r="B17" s="653"/>
      <c r="C17" s="653"/>
      <c r="D17" s="653"/>
      <c r="E17" s="653"/>
      <c r="F17" s="653"/>
      <c r="G17" s="653"/>
      <c r="H17" s="653"/>
      <c r="I17" s="652" t="s">
        <v>157</v>
      </c>
      <c r="J17" s="653"/>
      <c r="K17" s="653"/>
      <c r="L17" s="653"/>
      <c r="M17" s="653"/>
      <c r="N17" s="653"/>
      <c r="O17" s="653"/>
      <c r="P17" s="653"/>
      <c r="Q17" s="388"/>
    </row>
    <row r="18" spans="1:17">
      <c r="A18" s="653"/>
      <c r="B18" s="653"/>
      <c r="C18" s="653"/>
      <c r="D18" s="653"/>
      <c r="E18" s="653"/>
      <c r="F18" s="653"/>
      <c r="G18" s="653"/>
      <c r="H18" s="653"/>
      <c r="I18" s="653"/>
      <c r="J18" s="653"/>
      <c r="K18" s="653"/>
      <c r="L18" s="653"/>
      <c r="M18" s="653"/>
      <c r="N18" s="653"/>
      <c r="O18" s="653"/>
      <c r="P18" s="653"/>
      <c r="Q18" s="388"/>
    </row>
    <row r="19" spans="1:17">
      <c r="A19" s="653"/>
      <c r="B19" s="653"/>
      <c r="C19" s="653"/>
      <c r="D19" s="653"/>
      <c r="E19" s="653"/>
      <c r="F19" s="653"/>
      <c r="G19" s="653"/>
      <c r="H19" s="653"/>
      <c r="I19" s="653"/>
      <c r="J19" s="653"/>
      <c r="K19" s="653"/>
      <c r="L19" s="653"/>
      <c r="M19" s="653"/>
      <c r="N19" s="653"/>
      <c r="O19" s="653"/>
      <c r="P19" s="653"/>
      <c r="Q19" s="388"/>
    </row>
    <row r="20" spans="1:17">
      <c r="A20" s="721"/>
      <c r="B20" s="722"/>
      <c r="C20" s="722"/>
      <c r="D20" s="722"/>
      <c r="E20" s="722"/>
      <c r="F20" s="722"/>
      <c r="G20" s="722"/>
      <c r="H20" s="722"/>
      <c r="I20" s="721"/>
      <c r="J20" s="722"/>
      <c r="K20" s="722"/>
      <c r="L20" s="722"/>
      <c r="M20" s="722"/>
      <c r="N20" s="722"/>
      <c r="O20" s="722"/>
      <c r="P20" s="722"/>
    </row>
    <row r="21" spans="1:17">
      <c r="A21" s="722"/>
      <c r="B21" s="722"/>
      <c r="C21" s="722"/>
      <c r="D21" s="722"/>
      <c r="E21" s="722"/>
      <c r="F21" s="722"/>
      <c r="G21" s="722"/>
      <c r="H21" s="722"/>
      <c r="I21" s="722"/>
      <c r="J21" s="722"/>
      <c r="K21" s="722"/>
      <c r="L21" s="722"/>
      <c r="M21" s="722"/>
      <c r="N21" s="722"/>
      <c r="O21" s="722"/>
      <c r="P21" s="722"/>
    </row>
    <row r="22" spans="1:17">
      <c r="A22" s="722"/>
      <c r="B22" s="722"/>
      <c r="C22" s="722"/>
      <c r="D22" s="722"/>
      <c r="E22" s="722"/>
      <c r="F22" s="722"/>
      <c r="G22" s="722"/>
      <c r="H22" s="722"/>
      <c r="I22" s="722"/>
      <c r="J22" s="722"/>
      <c r="K22" s="722"/>
      <c r="L22" s="722"/>
      <c r="M22" s="722"/>
      <c r="N22" s="722"/>
      <c r="O22" s="722"/>
      <c r="P22" s="722"/>
    </row>
    <row r="29" spans="1:17" ht="28.5" customHeight="1">
      <c r="I29" s="667"/>
      <c r="J29" s="667"/>
      <c r="K29" s="5"/>
      <c r="L29" s="4"/>
      <c r="M29" s="4"/>
      <c r="N29" s="4"/>
      <c r="O29" s="4"/>
      <c r="P29" s="4"/>
    </row>
    <row r="30" spans="1:17">
      <c r="I30" s="723"/>
      <c r="J30" s="724"/>
      <c r="K30" s="724"/>
      <c r="L30" s="724"/>
      <c r="M30" s="724"/>
      <c r="N30" s="724"/>
      <c r="O30" s="724"/>
      <c r="P30" s="724"/>
    </row>
    <row r="31" spans="1:17" ht="16.5" customHeight="1" thickBot="1">
      <c r="H31" s="387"/>
      <c r="P31" s="387"/>
    </row>
    <row r="32" spans="1:17" ht="15.75" customHeight="1" thickBot="1">
      <c r="A32" s="609" t="s">
        <v>156</v>
      </c>
      <c r="B32" s="648" t="s">
        <v>54</v>
      </c>
      <c r="C32" s="648" t="s">
        <v>53</v>
      </c>
      <c r="D32" s="666" t="s">
        <v>52</v>
      </c>
      <c r="E32" s="666"/>
      <c r="F32" s="666"/>
      <c r="G32" s="648" t="s">
        <v>51</v>
      </c>
      <c r="H32" s="650" t="s">
        <v>50</v>
      </c>
      <c r="I32" s="609" t="s">
        <v>55</v>
      </c>
      <c r="J32" s="648" t="s">
        <v>54</v>
      </c>
      <c r="K32" s="648" t="s">
        <v>53</v>
      </c>
      <c r="L32" s="660" t="s">
        <v>52</v>
      </c>
      <c r="M32" s="660"/>
      <c r="N32" s="660"/>
      <c r="O32" s="648" t="s">
        <v>51</v>
      </c>
      <c r="P32" s="664" t="s">
        <v>50</v>
      </c>
    </row>
    <row r="33" spans="1:16" ht="39" customHeight="1" thickBot="1">
      <c r="A33" s="610"/>
      <c r="B33" s="649"/>
      <c r="C33" s="649"/>
      <c r="D33" s="283" t="s">
        <v>49</v>
      </c>
      <c r="E33" s="284" t="s">
        <v>48</v>
      </c>
      <c r="F33" s="283" t="s">
        <v>47</v>
      </c>
      <c r="G33" s="649"/>
      <c r="H33" s="651"/>
      <c r="I33" s="610"/>
      <c r="J33" s="649"/>
      <c r="K33" s="649"/>
      <c r="L33" s="283" t="s">
        <v>49</v>
      </c>
      <c r="M33" s="284" t="s">
        <v>48</v>
      </c>
      <c r="N33" s="283" t="s">
        <v>47</v>
      </c>
      <c r="O33" s="649"/>
      <c r="P33" s="665"/>
    </row>
    <row r="34" spans="1:16" s="18" customFormat="1" ht="15.75" thickBot="1">
      <c r="A34" s="728" t="s">
        <v>155</v>
      </c>
      <c r="B34" s="729"/>
      <c r="C34" s="729"/>
      <c r="D34" s="729"/>
      <c r="E34" s="729"/>
      <c r="F34" s="729"/>
      <c r="G34" s="729"/>
      <c r="H34" s="730"/>
      <c r="I34" s="661" t="s">
        <v>155</v>
      </c>
      <c r="J34" s="662"/>
      <c r="K34" s="662"/>
      <c r="L34" s="662"/>
      <c r="M34" s="662"/>
      <c r="N34" s="662"/>
      <c r="O34" s="662"/>
      <c r="P34" s="663"/>
    </row>
    <row r="35" spans="1:16" ht="15.75" customHeight="1" thickBot="1">
      <c r="A35" s="661" t="s">
        <v>45</v>
      </c>
      <c r="B35" s="662"/>
      <c r="C35" s="662"/>
      <c r="D35" s="662"/>
      <c r="E35" s="662"/>
      <c r="F35" s="662"/>
      <c r="G35" s="662"/>
      <c r="H35" s="663"/>
      <c r="I35" s="661" t="s">
        <v>45</v>
      </c>
      <c r="J35" s="662"/>
      <c r="K35" s="662"/>
      <c r="L35" s="662"/>
      <c r="M35" s="662"/>
      <c r="N35" s="662"/>
      <c r="O35" s="662"/>
      <c r="P35" s="663"/>
    </row>
    <row r="36" spans="1:16" ht="16.5" customHeight="1">
      <c r="A36" s="352" t="s">
        <v>230</v>
      </c>
      <c r="B36" s="349" t="str">
        <f>'[1]ЯЙЦО, ТВОРОГ, ЗАПЕКАНКИ'!$E$98</f>
        <v xml:space="preserve">Запеканка из творога с молоком сгущенным </v>
      </c>
      <c r="C36" s="351" t="str">
        <f>'[1]ЯЙЦО, ТВОРОГ, ЗАПЕКАНКИ'!$E$101</f>
        <v>150/20</v>
      </c>
      <c r="D36" s="319">
        <f>'[1]ЯЙЦО, ТВОРОГ, ЗАПЕКАНКИ'!$A$119</f>
        <v>27.8</v>
      </c>
      <c r="E36" s="319">
        <f>'[1]ЯЙЦО, ТВОРОГ, ЗАПЕКАНКИ'!$C$119</f>
        <v>7.8</v>
      </c>
      <c r="F36" s="319">
        <f>'[1]ЯЙЦО, ТВОРОГ, ЗАПЕКАНКИ'!$E$119</f>
        <v>58.1</v>
      </c>
      <c r="G36" s="319">
        <f>'[1]ЯЙЦО, ТВОРОГ, ЗАПЕКАНКИ'!$G$119</f>
        <v>412.5</v>
      </c>
      <c r="H36" s="322">
        <f>'[1]ЯЙЦО, ТВОРОГ, ЗАПЕКАНКИ'!$I$119</f>
        <v>0.5</v>
      </c>
      <c r="I36" s="350" t="s">
        <v>231</v>
      </c>
      <c r="J36" s="349" t="str">
        <f>'[1]ЯЙЦО, ТВОРОГ, ЗАПЕКАНКИ'!$P$98</f>
        <v xml:space="preserve">Запеканка из творога с молоком сгущенным </v>
      </c>
      <c r="K36" s="305" t="str">
        <f>'[1]ЯЙЦО, ТВОРОГ, ЗАПЕКАНКИ'!$P$101</f>
        <v>170/25</v>
      </c>
      <c r="L36" s="348">
        <f>'[1]ЯЙЦО, ТВОРОГ, ЗАПЕКАНКИ'!$L$119</f>
        <v>31.7</v>
      </c>
      <c r="M36" s="348">
        <f>'[1]ЯЙЦО, ТВОРОГ, ЗАПЕКАНКИ'!$N$119</f>
        <v>9</v>
      </c>
      <c r="N36" s="348">
        <f>'[1]ЯЙЦО, ТВОРОГ, ЗАПЕКАНКИ'!$P$119</f>
        <v>67.2</v>
      </c>
      <c r="O36" s="348">
        <f>'[1]ЯЙЦО, ТВОРОГ, ЗАПЕКАНКИ'!$R$119</f>
        <v>475</v>
      </c>
      <c r="P36" s="347">
        <f>'[1]ЯЙЦО, ТВОРОГ, ЗАПЕКАНКИ'!$T$119</f>
        <v>0.6</v>
      </c>
    </row>
    <row r="37" spans="1:16" s="18" customFormat="1" ht="16.5" customHeight="1">
      <c r="A37" s="129" t="s">
        <v>70</v>
      </c>
      <c r="B37" s="182" t="str">
        <f>[1]НАПИТКИ!$E$134</f>
        <v>Кофейный напиток с молоком</v>
      </c>
      <c r="C37" s="185">
        <f>[1]НАПИТКИ!$E$137</f>
        <v>150</v>
      </c>
      <c r="D37" s="254">
        <f>[1]НАПИТКИ!$A$155</f>
        <v>2.1</v>
      </c>
      <c r="E37" s="254">
        <f>[1]НАПИТКИ!$C$155</f>
        <v>0.03</v>
      </c>
      <c r="F37" s="254">
        <f>[1]НАПИТКИ!$E$155</f>
        <v>14.9</v>
      </c>
      <c r="G37" s="254">
        <f>[1]НАПИТКИ!$G$155</f>
        <v>67.900000000000006</v>
      </c>
      <c r="H37" s="253">
        <f>[1]НАПИТКИ!$I$155</f>
        <v>0.8</v>
      </c>
      <c r="I37" s="129" t="s">
        <v>69</v>
      </c>
      <c r="J37" s="182" t="str">
        <f>[1]НАПИТКИ!$P$134</f>
        <v>Кофейный напиток с молоком</v>
      </c>
      <c r="K37" s="185">
        <f>[1]НАПИТКИ!$P$137</f>
        <v>180</v>
      </c>
      <c r="L37" s="386">
        <f>[1]НАПИТКИ!$L$155</f>
        <v>2.5</v>
      </c>
      <c r="M37" s="386">
        <f>[1]НАПИТКИ!$N$155</f>
        <v>3.5999999999999997E-2</v>
      </c>
      <c r="N37" s="386">
        <f>[1]НАПИТКИ!$P$155</f>
        <v>17.899999999999999</v>
      </c>
      <c r="O37" s="386">
        <f>[1]НАПИТКИ!$R$155</f>
        <v>81.5</v>
      </c>
      <c r="P37" s="385">
        <f>[1]НАПИТКИ!$T$155</f>
        <v>1</v>
      </c>
    </row>
    <row r="38" spans="1:16" s="18" customFormat="1" ht="16.5" hidden="1" customHeight="1">
      <c r="A38" s="39"/>
      <c r="B38" s="269"/>
      <c r="C38" s="200"/>
      <c r="D38" s="271"/>
      <c r="E38" s="271"/>
      <c r="F38" s="271"/>
      <c r="G38" s="271"/>
      <c r="H38" s="270"/>
      <c r="I38" s="39"/>
      <c r="J38" s="269"/>
      <c r="K38" s="200"/>
      <c r="L38" s="199"/>
      <c r="M38" s="199"/>
      <c r="N38" s="199"/>
      <c r="O38" s="199"/>
      <c r="P38" s="198"/>
    </row>
    <row r="39" spans="1:16" s="18" customFormat="1" ht="16.5" customHeight="1">
      <c r="A39" s="39" t="s">
        <v>19</v>
      </c>
      <c r="B39" s="37" t="str">
        <f>'[1]ГАСТРОНОМИЯ, ВЫПЕЧКА'!$AA$11</f>
        <v>Хлеб пшеничный</v>
      </c>
      <c r="C39" s="36">
        <f>'[1]ГАСТРОНОМИЯ, ВЫПЕЧКА'!$AA$14</f>
        <v>20</v>
      </c>
      <c r="D39" s="35">
        <f>'[1]ГАСТРОНОМИЯ, ВЫПЕЧКА'!$W$32</f>
        <v>1.6</v>
      </c>
      <c r="E39" s="35">
        <f>'[1]ГАСТРОНОМИЯ, ВЫПЕЧКА'!$Y$32</f>
        <v>0.2</v>
      </c>
      <c r="F39" s="35">
        <f>'[1]ГАСТРОНОМИЯ, ВЫПЕЧКА'!$AA$32</f>
        <v>10.199999999999999</v>
      </c>
      <c r="G39" s="35">
        <f>'[1]ГАСТРОНОМИЯ, ВЫПЕЧКА'!$AC$32</f>
        <v>49</v>
      </c>
      <c r="H39" s="34">
        <f>'[1]ГАСТРОНОМИЯ, ВЫПЕЧКА'!$AE$32</f>
        <v>0</v>
      </c>
      <c r="I39" s="39" t="s">
        <v>37</v>
      </c>
      <c r="J39" s="37" t="str">
        <f>'[1]ГАСТРОНОМИЯ, ВЫПЕЧКА'!$AW$11</f>
        <v>Хлеб пшеничный</v>
      </c>
      <c r="K39" s="36">
        <f>'[1]ГАСТРОНОМИЯ, ВЫПЕЧКА'!$AW$14</f>
        <v>25</v>
      </c>
      <c r="L39" s="35">
        <f>'[1]ГАСТРОНОМИЯ, ВЫПЕЧКА'!$AS$32</f>
        <v>2</v>
      </c>
      <c r="M39" s="35">
        <f>'[1]ГАСТРОНОМИЯ, ВЫПЕЧКА'!$AU$32</f>
        <v>0.3</v>
      </c>
      <c r="N39" s="35">
        <f>'[1]ГАСТРОНОМИЯ, ВЫПЕЧКА'!$AW$32</f>
        <v>12.8</v>
      </c>
      <c r="O39" s="35">
        <f>'[1]ГАСТРОНОМИЯ, ВЫПЕЧКА'!$AY$32</f>
        <v>61.3</v>
      </c>
      <c r="P39" s="34">
        <f>'[1]ГАСТРОНОМИЯ, ВЫПЕЧКА'!$BA$32</f>
        <v>0</v>
      </c>
    </row>
    <row r="40" spans="1:16" s="18" customFormat="1" ht="16.5" customHeight="1">
      <c r="A40" s="33" t="s">
        <v>36</v>
      </c>
      <c r="B40" s="193" t="str">
        <f>'[1]ГАСТРОНОМИЯ, ВЫПЕЧКА'!$E$54</f>
        <v>Хлеб ржано-пшеничный</v>
      </c>
      <c r="C40" s="185">
        <f>'[1]ГАСТРОНОМИЯ, ВЫПЕЧКА'!$E$57</f>
        <v>10</v>
      </c>
      <c r="D40" s="184">
        <f>'[1]ГАСТРОНОМИЯ, ВЫПЕЧКА'!$A$75</f>
        <v>0.5</v>
      </c>
      <c r="E40" s="184">
        <f>'[1]ГАСТРОНОМИЯ, ВЫПЕЧКА'!$C$75</f>
        <v>0.1</v>
      </c>
      <c r="F40" s="184">
        <f>'[1]ГАСТРОНОМИЯ, ВЫПЕЧКА'!$E$75</f>
        <v>4.9000000000000004</v>
      </c>
      <c r="G40" s="184">
        <f>'[1]ГАСТРОНОМИЯ, ВЫПЕЧКА'!$G$75</f>
        <v>21.4</v>
      </c>
      <c r="H40" s="198">
        <f>'[1]ГАСТРОНОМИЯ, ВЫПЕЧКА'!$I$75</f>
        <v>0</v>
      </c>
      <c r="I40" s="33" t="s">
        <v>16</v>
      </c>
      <c r="J40" s="193" t="str">
        <f>'[1]ГАСТРОНОМИЯ, ВЫПЕЧКА'!$AA$54</f>
        <v>Хлеб ржано-пшеничный</v>
      </c>
      <c r="K40" s="185">
        <f>'[1]ГАСТРОНОМИЯ, ВЫПЕЧКА'!$AA$57</f>
        <v>20</v>
      </c>
      <c r="L40" s="192">
        <f>'[1]ГАСТРОНОМИЯ, ВЫПЕЧКА'!$W$75</f>
        <v>1</v>
      </c>
      <c r="M40" s="192">
        <f>'[1]ГАСТРОНОМИЯ, ВЫПЕЧКА'!$Y$75</f>
        <v>0.2</v>
      </c>
      <c r="N40" s="192">
        <f>'[1]ГАСТРОНОМИЯ, ВЫПЕЧКА'!$AA$75</f>
        <v>9.8000000000000007</v>
      </c>
      <c r="O40" s="192">
        <f>'[1]ГАСТРОНОМИЯ, ВЫПЕЧКА'!$AC$75</f>
        <v>42.8</v>
      </c>
      <c r="P40" s="191">
        <f>'[1]ГАСТРОНОМИЯ, ВЫПЕЧКА'!$AE$75</f>
        <v>0</v>
      </c>
    </row>
    <row r="41" spans="1:16" s="18" customFormat="1">
      <c r="A41" s="247"/>
      <c r="B41" s="266" t="s">
        <v>8</v>
      </c>
      <c r="C41" s="384">
        <f>SUM(C36:C40)+170</f>
        <v>350</v>
      </c>
      <c r="D41" s="246">
        <f t="shared" ref="D41:H41" si="0">SUM(D36:D40)</f>
        <v>32</v>
      </c>
      <c r="E41" s="246">
        <f t="shared" si="0"/>
        <v>8.129999999999999</v>
      </c>
      <c r="F41" s="246">
        <f t="shared" si="0"/>
        <v>88.100000000000009</v>
      </c>
      <c r="G41" s="246">
        <f t="shared" si="0"/>
        <v>550.79999999999995</v>
      </c>
      <c r="H41" s="383">
        <f t="shared" si="0"/>
        <v>1.3</v>
      </c>
      <c r="I41" s="247"/>
      <c r="J41" s="266" t="s">
        <v>8</v>
      </c>
      <c r="K41" s="218">
        <f>SUM(K36:K40)+195</f>
        <v>420</v>
      </c>
      <c r="L41" s="382">
        <f t="shared" ref="L41:P41" si="1">SUM(L36:L40)</f>
        <v>37.200000000000003</v>
      </c>
      <c r="M41" s="382">
        <f t="shared" si="1"/>
        <v>9.5359999999999996</v>
      </c>
      <c r="N41" s="382">
        <f t="shared" si="1"/>
        <v>107.69999999999999</v>
      </c>
      <c r="O41" s="382">
        <f>SUM(O36:O40)</f>
        <v>660.59999999999991</v>
      </c>
      <c r="P41" s="381">
        <f t="shared" si="1"/>
        <v>1.6</v>
      </c>
    </row>
    <row r="42" spans="1:16" s="18" customFormat="1" ht="15.75" customHeight="1" thickBot="1">
      <c r="A42" s="642" t="s">
        <v>35</v>
      </c>
      <c r="B42" s="643"/>
      <c r="C42" s="643"/>
      <c r="D42" s="643"/>
      <c r="E42" s="643"/>
      <c r="F42" s="643"/>
      <c r="G42" s="643"/>
      <c r="H42" s="644"/>
      <c r="I42" s="642" t="s">
        <v>35</v>
      </c>
      <c r="J42" s="643"/>
      <c r="K42" s="643"/>
      <c r="L42" s="643"/>
      <c r="M42" s="643"/>
      <c r="N42" s="643"/>
      <c r="O42" s="643"/>
      <c r="P42" s="644"/>
    </row>
    <row r="43" spans="1:16" s="18" customFormat="1" ht="16.5" customHeight="1">
      <c r="A43" s="33" t="s">
        <v>33</v>
      </c>
      <c r="B43" s="324" t="s">
        <v>89</v>
      </c>
      <c r="C43" s="305">
        <f>'[1]ФРУКТЫ, ОВОЩИ'!$E$14</f>
        <v>100</v>
      </c>
      <c r="D43" s="304">
        <f>'[1]ФРУКТЫ, ОВОЩИ'!$A$28</f>
        <v>0.4</v>
      </c>
      <c r="E43" s="304">
        <f>'[1]ФРУКТЫ, ОВОЩИ'!$C$28</f>
        <v>0.4</v>
      </c>
      <c r="F43" s="304">
        <f>'[1]ФРУКТЫ, ОВОЩИ'!$E$28</f>
        <v>10.4</v>
      </c>
      <c r="G43" s="304">
        <f>'[1]ФРУКТЫ, ОВОЩИ'!$G$28</f>
        <v>45</v>
      </c>
      <c r="H43" s="303">
        <f>'[1]ФРУКТЫ, ОВОЩИ'!$I$28</f>
        <v>10</v>
      </c>
      <c r="I43" s="325" t="s">
        <v>33</v>
      </c>
      <c r="J43" s="324" t="s">
        <v>89</v>
      </c>
      <c r="K43" s="305">
        <f>'[1]ФРУКТЫ, ОВОЩИ'!$E$14</f>
        <v>100</v>
      </c>
      <c r="L43" s="304">
        <f>'[1]ФРУКТЫ, ОВОЩИ'!$A$28</f>
        <v>0.4</v>
      </c>
      <c r="M43" s="304">
        <f>'[1]ФРУКТЫ, ОВОЩИ'!$C$28</f>
        <v>0.4</v>
      </c>
      <c r="N43" s="304">
        <f>'[1]ФРУКТЫ, ОВОЩИ'!$E$28</f>
        <v>10.4</v>
      </c>
      <c r="O43" s="304">
        <f>'[1]ФРУКТЫ, ОВОЩИ'!$G$28</f>
        <v>45</v>
      </c>
      <c r="P43" s="303">
        <f>'[1]ФРУКТЫ, ОВОЩИ'!$I$28</f>
        <v>10</v>
      </c>
    </row>
    <row r="44" spans="1:16" s="18" customFormat="1">
      <c r="A44" s="247"/>
      <c r="B44" s="266" t="s">
        <v>8</v>
      </c>
      <c r="C44" s="218">
        <f t="shared" ref="C44:H44" si="2">C43</f>
        <v>100</v>
      </c>
      <c r="D44" s="246">
        <f t="shared" si="2"/>
        <v>0.4</v>
      </c>
      <c r="E44" s="246">
        <f t="shared" si="2"/>
        <v>0.4</v>
      </c>
      <c r="F44" s="246">
        <f t="shared" si="2"/>
        <v>10.4</v>
      </c>
      <c r="G44" s="246">
        <f t="shared" si="2"/>
        <v>45</v>
      </c>
      <c r="H44" s="245">
        <f t="shared" si="2"/>
        <v>10</v>
      </c>
      <c r="I44" s="247"/>
      <c r="J44" s="266" t="s">
        <v>8</v>
      </c>
      <c r="K44" s="218">
        <f t="shared" ref="K44:P44" si="3">K43</f>
        <v>100</v>
      </c>
      <c r="L44" s="246">
        <f t="shared" si="3"/>
        <v>0.4</v>
      </c>
      <c r="M44" s="246">
        <f t="shared" si="3"/>
        <v>0.4</v>
      </c>
      <c r="N44" s="246">
        <f t="shared" si="3"/>
        <v>10.4</v>
      </c>
      <c r="O44" s="246">
        <f>O43</f>
        <v>45</v>
      </c>
      <c r="P44" s="245">
        <f t="shared" si="3"/>
        <v>10</v>
      </c>
    </row>
    <row r="45" spans="1:16" s="18" customFormat="1" ht="15.75" customHeight="1" thickBot="1">
      <c r="A45" s="642" t="s">
        <v>32</v>
      </c>
      <c r="B45" s="643"/>
      <c r="C45" s="643"/>
      <c r="D45" s="643"/>
      <c r="E45" s="643"/>
      <c r="F45" s="643"/>
      <c r="G45" s="643"/>
      <c r="H45" s="644"/>
      <c r="I45" s="642" t="s">
        <v>32</v>
      </c>
      <c r="J45" s="643"/>
      <c r="K45" s="643"/>
      <c r="L45" s="643"/>
      <c r="M45" s="643"/>
      <c r="N45" s="643"/>
      <c r="O45" s="643"/>
      <c r="P45" s="644"/>
    </row>
    <row r="46" spans="1:16" s="18" customFormat="1" ht="16.5" customHeight="1">
      <c r="A46" s="23" t="s">
        <v>173</v>
      </c>
      <c r="B46" s="380" t="s">
        <v>170</v>
      </c>
      <c r="C46" s="320">
        <f>'[1]ФРУКТЫ, ОВОЩИ'!$I$62</f>
        <v>40</v>
      </c>
      <c r="D46" s="331">
        <f>'[1]ФРУКТЫ, ОВОЩИ'!$A$75</f>
        <v>0.3</v>
      </c>
      <c r="E46" s="331">
        <f>'[1]ФРУКТЫ, ОВОЩИ'!$C$75</f>
        <v>0</v>
      </c>
      <c r="F46" s="331">
        <f>'[1]ФРУКТЫ, ОВОЩИ'!$E$75</f>
        <v>1.3</v>
      </c>
      <c r="G46" s="331">
        <f>'[1]ФРУКТЫ, ОВОЩИ'!$G$75</f>
        <v>6.9</v>
      </c>
      <c r="H46" s="330">
        <f>'[1]ФРУКТЫ, ОВОЩИ'!$I$75</f>
        <v>2</v>
      </c>
      <c r="I46" s="23" t="s">
        <v>174</v>
      </c>
      <c r="J46" s="380" t="s">
        <v>170</v>
      </c>
      <c r="K46" s="320">
        <v>50</v>
      </c>
      <c r="L46" s="331">
        <f>'[1]ФРУКТЫ, ОВОЩИ'!$W$75</f>
        <v>0.5</v>
      </c>
      <c r="M46" s="331">
        <f>'[1]ФРУКТЫ, ОВОЩИ'!$Y$75</f>
        <v>0.06</v>
      </c>
      <c r="N46" s="331">
        <f>'[1]ФРУКТЫ, ОВОЩИ'!$AA$75</f>
        <v>2</v>
      </c>
      <c r="O46" s="331">
        <f>'[1]ФРУКТЫ, ОВОЩИ'!$AC$75</f>
        <v>10.4</v>
      </c>
      <c r="P46" s="330">
        <f>'[1]ФРУКТЫ, ОВОЩИ'!$AE$75</f>
        <v>3</v>
      </c>
    </row>
    <row r="47" spans="1:16" s="18" customFormat="1" ht="16.5" customHeight="1">
      <c r="A47" s="23" t="s">
        <v>154</v>
      </c>
      <c r="B47" s="379" t="s">
        <v>152</v>
      </c>
      <c r="C47" s="21">
        <f>[1]СУПЫ!$E$97</f>
        <v>180</v>
      </c>
      <c r="D47" s="146">
        <f>[1]СУПЫ!$A$114</f>
        <v>1.5</v>
      </c>
      <c r="E47" s="146">
        <f>[1]СУПЫ!$C$114</f>
        <v>4.0999999999999996</v>
      </c>
      <c r="F47" s="146">
        <f>[1]СУПЫ!$E$114</f>
        <v>5.2</v>
      </c>
      <c r="G47" s="146">
        <f>[1]СУПЫ!$G$114</f>
        <v>63.5</v>
      </c>
      <c r="H47" s="145">
        <f>[1]СУПЫ!$I$114</f>
        <v>5.9</v>
      </c>
      <c r="I47" s="23" t="s">
        <v>153</v>
      </c>
      <c r="J47" s="379" t="s">
        <v>152</v>
      </c>
      <c r="K47" s="21">
        <f>[1]СУПЫ!$P$97</f>
        <v>200</v>
      </c>
      <c r="L47" s="207">
        <f>[1]СУПЫ!$L$114</f>
        <v>1.7</v>
      </c>
      <c r="M47" s="207">
        <f>[1]СУПЫ!$N$114</f>
        <v>4.5999999999999996</v>
      </c>
      <c r="N47" s="207">
        <f>[1]СУПЫ!$P$114</f>
        <v>5.8</v>
      </c>
      <c r="O47" s="207">
        <f>[1]СУПЫ!$R$114</f>
        <v>70.599999999999994</v>
      </c>
      <c r="P47" s="378">
        <f>[1]СУПЫ!$T$114</f>
        <v>6.6</v>
      </c>
    </row>
    <row r="48" spans="1:16" s="18" customFormat="1" ht="16.5" customHeight="1">
      <c r="A48" s="377" t="s">
        <v>151</v>
      </c>
      <c r="B48" s="376" t="s">
        <v>150</v>
      </c>
      <c r="C48" s="114">
        <f>'[1]МЯСО, РЫБА'!$E$14</f>
        <v>60</v>
      </c>
      <c r="D48" s="146">
        <f>'[1]МЯСО, РЫБА'!$A$31</f>
        <v>8.3000000000000007</v>
      </c>
      <c r="E48" s="146">
        <f>'[1]МЯСО, РЫБА'!$C$31</f>
        <v>3.1</v>
      </c>
      <c r="F48" s="146">
        <f>'[1]МЯСО, РЫБА'!$E$31</f>
        <v>12</v>
      </c>
      <c r="G48" s="146">
        <f>'[1]МЯСО, РЫБА'!$G$31</f>
        <v>109.1</v>
      </c>
      <c r="H48" s="145">
        <v>0.1</v>
      </c>
      <c r="I48" s="377" t="s">
        <v>175</v>
      </c>
      <c r="J48" s="376" t="s">
        <v>150</v>
      </c>
      <c r="K48" s="207">
        <f>'[1]МЯСО, РЫБА'!$P$14</f>
        <v>70</v>
      </c>
      <c r="L48" s="316">
        <f>'[1]МЯСО, РЫБА'!$L$31</f>
        <v>9.6999999999999993</v>
      </c>
      <c r="M48" s="316">
        <f>'[1]МЯСО, РЫБА'!$N$31</f>
        <v>3.6</v>
      </c>
      <c r="N48" s="316">
        <f>'[1]МЯСО, РЫБА'!$P$31</f>
        <v>14</v>
      </c>
      <c r="O48" s="316">
        <f>'[1]МЯСО, РЫБА'!$R$31</f>
        <v>127.3</v>
      </c>
      <c r="P48" s="315">
        <v>0.1</v>
      </c>
    </row>
    <row r="49" spans="1:16" s="18" customFormat="1" ht="16.5" customHeight="1">
      <c r="A49" s="113" t="s">
        <v>83</v>
      </c>
      <c r="B49" s="144" t="s">
        <v>81</v>
      </c>
      <c r="C49" s="114">
        <f>[1]ГАРНИРЫ!$E$186</f>
        <v>120</v>
      </c>
      <c r="D49" s="146">
        <f>[1]ГАРНИРЫ!$A$207</f>
        <v>1.8</v>
      </c>
      <c r="E49" s="146">
        <f>[1]ГАРНИРЫ!$C$207</f>
        <v>6.4</v>
      </c>
      <c r="F49" s="146">
        <f>[1]ГАРНИРЫ!$E$207</f>
        <v>15.5</v>
      </c>
      <c r="G49" s="146">
        <f>[1]ГАРНИРЫ!$G$207</f>
        <v>127.2</v>
      </c>
      <c r="H49" s="145">
        <v>8.1999999999999993</v>
      </c>
      <c r="I49" s="113" t="s">
        <v>82</v>
      </c>
      <c r="J49" s="144" t="s">
        <v>81</v>
      </c>
      <c r="K49" s="207">
        <f>[1]ГАРНИРЫ!$P$186</f>
        <v>150</v>
      </c>
      <c r="L49" s="316">
        <f>[1]ГАРНИРЫ!$L$207</f>
        <v>2.2999999999999998</v>
      </c>
      <c r="M49" s="316">
        <f>[1]ГАРНИРЫ!$N$207</f>
        <v>8</v>
      </c>
      <c r="N49" s="316">
        <f>[1]ГАРНИРЫ!$P$207</f>
        <v>19.399999999999999</v>
      </c>
      <c r="O49" s="316">
        <f>[1]ГАРНИРЫ!$R$207</f>
        <v>159</v>
      </c>
      <c r="P49" s="315">
        <v>10.199999999999999</v>
      </c>
    </row>
    <row r="50" spans="1:16" s="18" customFormat="1" ht="16.5" customHeight="1">
      <c r="A50" s="201" t="s">
        <v>80</v>
      </c>
      <c r="B50" s="196" t="s">
        <v>171</v>
      </c>
      <c r="C50" s="200">
        <f>[1]НАПИТКИ!$E$359</f>
        <v>150</v>
      </c>
      <c r="D50" s="199">
        <f>[1]НАПИТКИ!$A$379</f>
        <v>0.1</v>
      </c>
      <c r="E50" s="199">
        <f>[1]НАПИТКИ!$C$379</f>
        <v>0</v>
      </c>
      <c r="F50" s="199">
        <f>[1]НАПИТКИ!$E$379</f>
        <v>29</v>
      </c>
      <c r="G50" s="199">
        <f>[1]НАПИТКИ!$G$379</f>
        <v>116.5</v>
      </c>
      <c r="H50" s="198">
        <v>0.04</v>
      </c>
      <c r="I50" s="197" t="s">
        <v>79</v>
      </c>
      <c r="J50" s="196" t="s">
        <v>171</v>
      </c>
      <c r="K50" s="195">
        <f>[1]НАПИТКИ!$P$359</f>
        <v>180</v>
      </c>
      <c r="L50" s="192">
        <f>[1]НАПИТКИ!$L$379</f>
        <v>0.1</v>
      </c>
      <c r="M50" s="192">
        <f>[1]НАПИТКИ!$N$379</f>
        <v>0</v>
      </c>
      <c r="N50" s="192">
        <f>[1]НАПИТКИ!$P$379</f>
        <v>34.799999999999997</v>
      </c>
      <c r="O50" s="192">
        <f>[1]НАПИТКИ!$R$379</f>
        <v>139.80000000000001</v>
      </c>
      <c r="P50" s="191">
        <v>0.05</v>
      </c>
    </row>
    <row r="51" spans="1:16" s="18" customFormat="1" ht="16.5" customHeight="1">
      <c r="A51" s="39" t="s">
        <v>19</v>
      </c>
      <c r="B51" s="37" t="s">
        <v>17</v>
      </c>
      <c r="C51" s="36">
        <f>'[1]ГАСТРОНОМИЯ, ВЫПЕЧКА'!$AA$14</f>
        <v>20</v>
      </c>
      <c r="D51" s="35">
        <f>'[1]ГАСТРОНОМИЯ, ВЫПЕЧКА'!$W$32</f>
        <v>1.6</v>
      </c>
      <c r="E51" s="35">
        <f>'[1]ГАСТРОНОМИЯ, ВЫПЕЧКА'!$Y$32</f>
        <v>0.2</v>
      </c>
      <c r="F51" s="35">
        <f>'[1]ГАСТРОНОМИЯ, ВЫПЕЧКА'!$AA$32</f>
        <v>10.199999999999999</v>
      </c>
      <c r="G51" s="35">
        <f>'[1]ГАСТРОНОМИЯ, ВЫПЕЧКА'!$AC$32</f>
        <v>49</v>
      </c>
      <c r="H51" s="34">
        <v>0</v>
      </c>
      <c r="I51" s="194" t="s">
        <v>18</v>
      </c>
      <c r="J51" s="37" t="s">
        <v>17</v>
      </c>
      <c r="K51" s="36">
        <f>'[1]ГАСТРОНОМИЯ, ВЫПЕЧКА'!$AL$14</f>
        <v>30</v>
      </c>
      <c r="L51" s="35">
        <f>'[1]ГАСТРОНОМИЯ, ВЫПЕЧКА'!$AH$32</f>
        <v>2.4</v>
      </c>
      <c r="M51" s="35">
        <f>'[1]ГАСТРОНОМИЯ, ВЫПЕЧКА'!$AJ$32</f>
        <v>0.3</v>
      </c>
      <c r="N51" s="35">
        <f>'[1]ГАСТРОНОМИЯ, ВЫПЕЧКА'!$AL$32</f>
        <v>15.3</v>
      </c>
      <c r="O51" s="35">
        <f>'[1]ГАСТРОНОМИЯ, ВЫПЕЧКА'!$AN$32</f>
        <v>73.5</v>
      </c>
      <c r="P51" s="34">
        <v>0</v>
      </c>
    </row>
    <row r="52" spans="1:16" s="18" customFormat="1" ht="16.5" customHeight="1">
      <c r="A52" s="33" t="s">
        <v>176</v>
      </c>
      <c r="B52" s="193" t="s">
        <v>15</v>
      </c>
      <c r="C52" s="185">
        <v>15</v>
      </c>
      <c r="D52" s="192">
        <f>'[1]ГАСТРОНОМИЯ, ВЫПЕЧКА'!$L$75</f>
        <v>0.8</v>
      </c>
      <c r="E52" s="192">
        <f>'[1]ГАСТРОНОМИЯ, ВЫПЕЧКА'!$N$75</f>
        <v>0.2</v>
      </c>
      <c r="F52" s="192">
        <f>'[1]ГАСТРОНОМИЯ, ВЫПЕЧКА'!$P$75</f>
        <v>7.4</v>
      </c>
      <c r="G52" s="192">
        <f>'[1]ГАСТРОНОМИЯ, ВЫПЕЧКА'!$R$75</f>
        <v>32.1</v>
      </c>
      <c r="H52" s="191">
        <v>0</v>
      </c>
      <c r="I52" s="33" t="s">
        <v>16</v>
      </c>
      <c r="J52" s="193" t="s">
        <v>15</v>
      </c>
      <c r="K52" s="185">
        <f>'[1]ГАСТРОНОМИЯ, ВЫПЕЧКА'!$AA$57</f>
        <v>20</v>
      </c>
      <c r="L52" s="192">
        <f>'[1]ГАСТРОНОМИЯ, ВЫПЕЧКА'!$W$75</f>
        <v>1</v>
      </c>
      <c r="M52" s="192">
        <f>'[1]ГАСТРОНОМИЯ, ВЫПЕЧКА'!$Y$75</f>
        <v>0.2</v>
      </c>
      <c r="N52" s="192">
        <f>'[1]ГАСТРОНОМИЯ, ВЫПЕЧКА'!$AA$75</f>
        <v>9.8000000000000007</v>
      </c>
      <c r="O52" s="192">
        <f>'[1]ГАСТРОНОМИЯ, ВЫПЕЧКА'!$AC$75</f>
        <v>42.8</v>
      </c>
      <c r="P52" s="191">
        <v>0</v>
      </c>
    </row>
    <row r="53" spans="1:16" s="18" customFormat="1">
      <c r="A53" s="221"/>
      <c r="B53" s="375" t="s">
        <v>8</v>
      </c>
      <c r="C53" s="374">
        <f t="shared" ref="C53:H53" si="4">SUM(C46:C52)</f>
        <v>585</v>
      </c>
      <c r="D53" s="373">
        <f t="shared" si="4"/>
        <v>14.400000000000002</v>
      </c>
      <c r="E53" s="373">
        <f t="shared" si="4"/>
        <v>13.999999999999998</v>
      </c>
      <c r="F53" s="373">
        <f t="shared" si="4"/>
        <v>80.600000000000009</v>
      </c>
      <c r="G53" s="373">
        <f t="shared" si="4"/>
        <v>504.3</v>
      </c>
      <c r="H53" s="372">
        <f t="shared" si="4"/>
        <v>16.239999999999998</v>
      </c>
      <c r="I53" s="221"/>
      <c r="J53" s="375" t="s">
        <v>8</v>
      </c>
      <c r="K53" s="374">
        <f t="shared" ref="K53:P53" si="5">SUM(K46:K52)</f>
        <v>700</v>
      </c>
      <c r="L53" s="373">
        <f t="shared" si="5"/>
        <v>17.7</v>
      </c>
      <c r="M53" s="373">
        <f t="shared" si="5"/>
        <v>16.759999999999998</v>
      </c>
      <c r="N53" s="373">
        <f t="shared" si="5"/>
        <v>101.1</v>
      </c>
      <c r="O53" s="373">
        <f>SUM(O46:O52)</f>
        <v>623.4</v>
      </c>
      <c r="P53" s="372">
        <f t="shared" si="5"/>
        <v>19.95</v>
      </c>
    </row>
    <row r="54" spans="1:16" s="18" customFormat="1" ht="15.75" customHeight="1" thickBot="1">
      <c r="A54" s="625" t="s">
        <v>14</v>
      </c>
      <c r="B54" s="626"/>
      <c r="C54" s="626"/>
      <c r="D54" s="626"/>
      <c r="E54" s="626"/>
      <c r="F54" s="626"/>
      <c r="G54" s="626"/>
      <c r="H54" s="627"/>
      <c r="I54" s="625" t="s">
        <v>14</v>
      </c>
      <c r="J54" s="626"/>
      <c r="K54" s="626"/>
      <c r="L54" s="626"/>
      <c r="M54" s="626"/>
      <c r="N54" s="626"/>
      <c r="O54" s="626"/>
      <c r="P54" s="627"/>
    </row>
    <row r="55" spans="1:16" s="18" customFormat="1" ht="16.5" customHeight="1">
      <c r="A55" s="201" t="s">
        <v>177</v>
      </c>
      <c r="B55" s="324" t="s">
        <v>172</v>
      </c>
      <c r="C55" s="305" t="str">
        <f>'[1]ГАСТРОНОМИЯ, ВЫПЕЧКА'!$E$233</f>
        <v>90/20</v>
      </c>
      <c r="D55" s="331">
        <f>'[1]ГАСТРОНОМИЯ, ВЫПЕЧКА'!$A$251</f>
        <v>8</v>
      </c>
      <c r="E55" s="331">
        <f>'[1]ГАСТРОНОМИЯ, ВЫПЕЧКА'!$C$251</f>
        <v>11.9</v>
      </c>
      <c r="F55" s="331">
        <f>'[1]ГАСТРОНОМИЯ, ВЫПЕЧКА'!$E$251</f>
        <v>59.9</v>
      </c>
      <c r="G55" s="331">
        <f>'[1]ГАСТРОНОМИЯ, ВЫПЕЧКА'!$G$251</f>
        <v>377.7</v>
      </c>
      <c r="H55" s="330">
        <v>0.33</v>
      </c>
      <c r="I55" s="201" t="s">
        <v>178</v>
      </c>
      <c r="J55" s="324" t="s">
        <v>172</v>
      </c>
      <c r="K55" s="305" t="str">
        <f>'[1]ГАСТРОНОМИЯ, ВЫПЕЧКА'!$P$233</f>
        <v>120/25</v>
      </c>
      <c r="L55" s="331">
        <f>'[1]ГАСТРОНОМИЯ, ВЫПЕЧКА'!$L$251</f>
        <v>10.6</v>
      </c>
      <c r="M55" s="331">
        <f>'[1]ГАСТРОНОМИЯ, ВЫПЕЧКА'!$N$251</f>
        <v>15.7</v>
      </c>
      <c r="N55" s="331">
        <f>'[1]ГАСТРОНОМИЯ, ВЫПЕЧКА'!$P$251</f>
        <v>79</v>
      </c>
      <c r="O55" s="331">
        <f>'[1]ГАСТРОНОМИЯ, ВЫПЕЧКА'!$R$251</f>
        <v>498.2</v>
      </c>
      <c r="P55" s="330">
        <v>0.42</v>
      </c>
    </row>
    <row r="56" spans="1:16" s="18" customFormat="1" ht="16.5" hidden="1" customHeight="1">
      <c r="A56" s="371"/>
      <c r="B56" s="92"/>
      <c r="C56" s="21"/>
      <c r="D56" s="95"/>
      <c r="E56" s="95"/>
      <c r="F56" s="95"/>
      <c r="G56" s="95"/>
      <c r="H56" s="94"/>
      <c r="I56" s="371"/>
      <c r="J56" s="92"/>
      <c r="K56" s="21"/>
      <c r="L56" s="370"/>
      <c r="M56" s="370"/>
      <c r="N56" s="370"/>
      <c r="O56" s="370"/>
      <c r="P56" s="369"/>
    </row>
    <row r="57" spans="1:16" s="18" customFormat="1" ht="16.5" customHeight="1">
      <c r="A57" s="23" t="s">
        <v>11</v>
      </c>
      <c r="B57" s="179" t="s">
        <v>96</v>
      </c>
      <c r="C57" s="178">
        <f>[1]НАПИТКИ!$E$449</f>
        <v>150</v>
      </c>
      <c r="D57" s="185">
        <f>[1]НАПИТКИ!$A$469</f>
        <v>4.2</v>
      </c>
      <c r="E57" s="185">
        <f>[1]НАПИТКИ!$C$469</f>
        <v>3.3</v>
      </c>
      <c r="F57" s="185">
        <f>[1]НАПИТКИ!$E$469</f>
        <v>6.1</v>
      </c>
      <c r="G57" s="185">
        <f>[1]НАПИТКИ!$G$469</f>
        <v>70.900000000000006</v>
      </c>
      <c r="H57" s="368">
        <v>1</v>
      </c>
      <c r="I57" s="23" t="s">
        <v>10</v>
      </c>
      <c r="J57" s="179" t="s">
        <v>96</v>
      </c>
      <c r="K57" s="21">
        <f>[1]НАПИТКИ!$P$449</f>
        <v>180</v>
      </c>
      <c r="L57" s="20">
        <f>[1]НАПИТКИ!$L$469</f>
        <v>5</v>
      </c>
      <c r="M57" s="20">
        <f>[1]НАПИТКИ!$N$469</f>
        <v>4</v>
      </c>
      <c r="N57" s="20">
        <f>[1]НАПИТКИ!$P$469</f>
        <v>7.3</v>
      </c>
      <c r="O57" s="20">
        <f>[1]НАПИТКИ!$R$469</f>
        <v>85.1</v>
      </c>
      <c r="P57" s="19">
        <v>1.2</v>
      </c>
    </row>
    <row r="58" spans="1:16" s="18" customFormat="1" ht="16.5" customHeight="1" thickBot="1">
      <c r="A58" s="301"/>
      <c r="B58" s="367" t="s">
        <v>8</v>
      </c>
      <c r="C58" s="366">
        <f>SUM(C55:C57)+110</f>
        <v>260</v>
      </c>
      <c r="D58" s="365">
        <f t="shared" ref="D58:H58" si="6">SUM(D55:D57)</f>
        <v>12.2</v>
      </c>
      <c r="E58" s="365">
        <f t="shared" si="6"/>
        <v>15.2</v>
      </c>
      <c r="F58" s="365">
        <f t="shared" si="6"/>
        <v>66</v>
      </c>
      <c r="G58" s="365">
        <f t="shared" si="6"/>
        <v>448.6</v>
      </c>
      <c r="H58" s="364">
        <f t="shared" si="6"/>
        <v>1.33</v>
      </c>
      <c r="I58" s="363"/>
      <c r="J58" s="362" t="s">
        <v>8</v>
      </c>
      <c r="K58" s="361">
        <f>SUM(K55:K57)+145</f>
        <v>325</v>
      </c>
      <c r="L58" s="360">
        <f t="shared" ref="L58:P58" si="7">SUM(L55:L57)</f>
        <v>15.6</v>
      </c>
      <c r="M58" s="360">
        <f t="shared" si="7"/>
        <v>19.7</v>
      </c>
      <c r="N58" s="360">
        <f t="shared" si="7"/>
        <v>86.3</v>
      </c>
      <c r="O58" s="360">
        <f>SUM(O55:O57)</f>
        <v>583.29999999999995</v>
      </c>
      <c r="P58" s="359">
        <f t="shared" si="7"/>
        <v>1.6199999999999999</v>
      </c>
    </row>
    <row r="59" spans="1:16" s="18" customFormat="1" ht="16.5" customHeight="1" thickBot="1">
      <c r="A59" s="294"/>
      <c r="B59" s="358" t="s">
        <v>7</v>
      </c>
      <c r="C59" s="400">
        <f>C41+C44+C53+C58</f>
        <v>1295</v>
      </c>
      <c r="D59" s="354">
        <f t="shared" ref="D59:H59" si="8">D41+D44+D53+D58</f>
        <v>59</v>
      </c>
      <c r="E59" s="354">
        <f t="shared" si="8"/>
        <v>37.729999999999997</v>
      </c>
      <c r="F59" s="354">
        <f t="shared" si="8"/>
        <v>245.10000000000002</v>
      </c>
      <c r="G59" s="354">
        <f t="shared" si="8"/>
        <v>1548.6999999999998</v>
      </c>
      <c r="H59" s="353">
        <f t="shared" si="8"/>
        <v>28.869999999999997</v>
      </c>
      <c r="I59" s="357"/>
      <c r="J59" s="356" t="s">
        <v>7</v>
      </c>
      <c r="K59" s="355">
        <f t="shared" ref="K59:P59" si="9">K41+K44+K53+K58</f>
        <v>1545</v>
      </c>
      <c r="L59" s="354">
        <f t="shared" si="9"/>
        <v>70.899999999999991</v>
      </c>
      <c r="M59" s="354">
        <f t="shared" si="9"/>
        <v>46.396000000000001</v>
      </c>
      <c r="N59" s="354">
        <f t="shared" si="9"/>
        <v>305.5</v>
      </c>
      <c r="O59" s="354">
        <f t="shared" si="9"/>
        <v>1912.3</v>
      </c>
      <c r="P59" s="353">
        <f t="shared" si="9"/>
        <v>33.169999999999995</v>
      </c>
    </row>
    <row r="60" spans="1:16" s="18" customFormat="1" ht="34.5" customHeight="1" thickBot="1">
      <c r="A60" s="448"/>
      <c r="B60" s="448"/>
      <c r="C60" s="449"/>
      <c r="D60" s="450"/>
      <c r="E60" s="450"/>
      <c r="F60" s="450"/>
      <c r="G60" s="450"/>
      <c r="H60" s="450"/>
      <c r="I60" s="448"/>
      <c r="J60" s="448"/>
      <c r="K60" s="451"/>
      <c r="L60" s="450"/>
      <c r="M60" s="450"/>
      <c r="N60" s="450"/>
      <c r="O60" s="450"/>
      <c r="P60" s="450"/>
    </row>
    <row r="61" spans="1:16" s="18" customFormat="1" ht="15.75" customHeight="1" thickBot="1">
      <c r="A61" s="676" t="s">
        <v>55</v>
      </c>
      <c r="B61" s="656" t="s">
        <v>54</v>
      </c>
      <c r="C61" s="656" t="s">
        <v>53</v>
      </c>
      <c r="D61" s="620" t="s">
        <v>52</v>
      </c>
      <c r="E61" s="620"/>
      <c r="F61" s="620"/>
      <c r="G61" s="656" t="s">
        <v>51</v>
      </c>
      <c r="H61" s="658" t="s">
        <v>50</v>
      </c>
      <c r="I61" s="609" t="s">
        <v>55</v>
      </c>
      <c r="J61" s="648" t="s">
        <v>54</v>
      </c>
      <c r="K61" s="648" t="s">
        <v>53</v>
      </c>
      <c r="L61" s="660" t="s">
        <v>52</v>
      </c>
      <c r="M61" s="660"/>
      <c r="N61" s="660"/>
      <c r="O61" s="648" t="s">
        <v>51</v>
      </c>
      <c r="P61" s="699" t="s">
        <v>50</v>
      </c>
    </row>
    <row r="62" spans="1:16" s="18" customFormat="1" ht="39" customHeight="1" thickBot="1">
      <c r="A62" s="717"/>
      <c r="B62" s="657"/>
      <c r="C62" s="657"/>
      <c r="D62" s="452" t="s">
        <v>49</v>
      </c>
      <c r="E62" s="453" t="s">
        <v>48</v>
      </c>
      <c r="F62" s="452" t="s">
        <v>47</v>
      </c>
      <c r="G62" s="657"/>
      <c r="H62" s="659"/>
      <c r="I62" s="610"/>
      <c r="J62" s="649"/>
      <c r="K62" s="649"/>
      <c r="L62" s="283" t="s">
        <v>49</v>
      </c>
      <c r="M62" s="284" t="s">
        <v>48</v>
      </c>
      <c r="N62" s="283" t="s">
        <v>47</v>
      </c>
      <c r="O62" s="649"/>
      <c r="P62" s="718"/>
    </row>
    <row r="63" spans="1:16" s="18" customFormat="1" ht="15.75" thickBot="1">
      <c r="A63" s="706" t="s">
        <v>149</v>
      </c>
      <c r="B63" s="726"/>
      <c r="C63" s="726"/>
      <c r="D63" s="726"/>
      <c r="E63" s="726"/>
      <c r="F63" s="726"/>
      <c r="G63" s="726"/>
      <c r="H63" s="727"/>
      <c r="I63" s="714" t="s">
        <v>149</v>
      </c>
      <c r="J63" s="715"/>
      <c r="K63" s="715"/>
      <c r="L63" s="715"/>
      <c r="M63" s="715"/>
      <c r="N63" s="715"/>
      <c r="O63" s="715"/>
      <c r="P63" s="716"/>
    </row>
    <row r="64" spans="1:16" s="18" customFormat="1" ht="15.75" customHeight="1" thickBot="1">
      <c r="A64" s="661" t="s">
        <v>45</v>
      </c>
      <c r="B64" s="662"/>
      <c r="C64" s="662"/>
      <c r="D64" s="662"/>
      <c r="E64" s="662"/>
      <c r="F64" s="662"/>
      <c r="G64" s="662"/>
      <c r="H64" s="663"/>
      <c r="I64" s="661" t="s">
        <v>45</v>
      </c>
      <c r="J64" s="662"/>
      <c r="K64" s="662"/>
      <c r="L64" s="662"/>
      <c r="M64" s="662"/>
      <c r="N64" s="662"/>
      <c r="O64" s="662"/>
      <c r="P64" s="663"/>
    </row>
    <row r="65" spans="1:16" s="18" customFormat="1" ht="17.25" customHeight="1">
      <c r="A65" s="352" t="s">
        <v>181</v>
      </c>
      <c r="B65" s="349" t="s">
        <v>125</v>
      </c>
      <c r="C65" s="351">
        <f>'[1]КАШИ, СУПЫ МОЛ'!$AE$108</f>
        <v>150</v>
      </c>
      <c r="D65" s="319">
        <f>'[1]КАШИ, СУПЫ МОЛ'!$W$118</f>
        <v>4.4000000000000004</v>
      </c>
      <c r="E65" s="319">
        <f>'[1]КАШИ, СУПЫ МОЛ'!$Y$118</f>
        <v>3.4</v>
      </c>
      <c r="F65" s="319">
        <f>'[1]КАШИ, СУПЫ МОЛ'!$AA$118</f>
        <v>21.8</v>
      </c>
      <c r="G65" s="319">
        <f>'[1]КАШИ, СУПЫ МОЛ'!$AC$118</f>
        <v>134.69999999999999</v>
      </c>
      <c r="H65" s="322">
        <v>0.2</v>
      </c>
      <c r="I65" s="350" t="s">
        <v>126</v>
      </c>
      <c r="J65" s="349" t="s">
        <v>125</v>
      </c>
      <c r="K65" s="305">
        <f>'[1]КАШИ, СУПЫ МОЛ'!$P$100</f>
        <v>200</v>
      </c>
      <c r="L65" s="348">
        <f>'[1]КАШИ, СУПЫ МОЛ'!$L$118</f>
        <v>5.9</v>
      </c>
      <c r="M65" s="348">
        <f>'[1]КАШИ, СУПЫ МОЛ'!$N$118</f>
        <v>4.5</v>
      </c>
      <c r="N65" s="348">
        <f>'[1]КАШИ, СУПЫ МОЛ'!$P$118</f>
        <v>29.1</v>
      </c>
      <c r="O65" s="348">
        <f>'[1]КАШИ, СУПЫ МОЛ'!$R$118</f>
        <v>179.6</v>
      </c>
      <c r="P65" s="347">
        <v>0.3</v>
      </c>
    </row>
    <row r="66" spans="1:16" s="18" customFormat="1" ht="16.5" customHeight="1">
      <c r="A66" s="93" t="s">
        <v>131</v>
      </c>
      <c r="B66" s="422" t="s">
        <v>106</v>
      </c>
      <c r="C66" s="21">
        <f>'[1]ГАСТРОНОМИЯ, ВЫПЕЧКА'!$P$319</f>
        <v>25</v>
      </c>
      <c r="D66" s="95">
        <f>'[1]ГАСТРОНОМИЯ, ВЫПЕЧКА'!$L$337</f>
        <v>1.6</v>
      </c>
      <c r="E66" s="95">
        <f>'[1]ГАСТРОНОМИЯ, ВЫПЕЧКА'!$N$337</f>
        <v>3.3</v>
      </c>
      <c r="F66" s="95">
        <f>'[1]ГАСТРОНОМИЯ, ВЫПЕЧКА'!$P$337</f>
        <v>17.2</v>
      </c>
      <c r="G66" s="95">
        <f>'[1]ГАСТРОНОМИЯ, ВЫПЕЧКА'!$R$337</f>
        <v>106.2</v>
      </c>
      <c r="H66" s="94">
        <v>0</v>
      </c>
      <c r="I66" s="93" t="s">
        <v>130</v>
      </c>
      <c r="J66" s="422" t="s">
        <v>129</v>
      </c>
      <c r="K66" s="21">
        <f>'[1]ГАСТРОНОМИЯ, ВЫПЕЧКА'!$E$362</f>
        <v>45</v>
      </c>
      <c r="L66" s="91">
        <f>'[1]ГАСТРОНОМИЯ, ВЫПЕЧКА'!$A$380</f>
        <v>2.2000000000000002</v>
      </c>
      <c r="M66" s="91">
        <f>'[1]ГАСТРОНОМИЯ, ВЫПЕЧКА'!$C$380</f>
        <v>2.2000000000000002</v>
      </c>
      <c r="N66" s="91">
        <f>'[1]ГАСТРОНОМИЯ, ВЫПЕЧКА'!$E$380</f>
        <v>30.8</v>
      </c>
      <c r="O66" s="91">
        <f>'[1]ГАСТРОНОМИЯ, ВЫПЕЧКА'!$G$380</f>
        <v>155.69999999999999</v>
      </c>
      <c r="P66" s="90">
        <v>0</v>
      </c>
    </row>
    <row r="67" spans="1:16" s="18" customFormat="1" ht="16.5" customHeight="1">
      <c r="A67" s="201" t="s">
        <v>42</v>
      </c>
      <c r="B67" s="56" t="s">
        <v>40</v>
      </c>
      <c r="C67" s="21">
        <f>[1]НАПИТКИ!$E$54</f>
        <v>150</v>
      </c>
      <c r="D67" s="20">
        <f>[1]НАПИТКИ!$A$69</f>
        <v>0.2</v>
      </c>
      <c r="E67" s="20">
        <f>[1]НАПИТКИ!$C$69</f>
        <v>0</v>
      </c>
      <c r="F67" s="20">
        <f>[1]НАПИТКИ!$E$69</f>
        <v>11.8</v>
      </c>
      <c r="G67" s="20">
        <f>[1]НАПИТКИ!$G$69</f>
        <v>47.7</v>
      </c>
      <c r="H67" s="19">
        <v>0.87</v>
      </c>
      <c r="I67" s="201" t="s">
        <v>41</v>
      </c>
      <c r="J67" s="56" t="s">
        <v>40</v>
      </c>
      <c r="K67" s="21">
        <f>[1]НАПИТКИ!$P$54</f>
        <v>180</v>
      </c>
      <c r="L67" s="20">
        <f>[1]НАПИТКИ!$L$69</f>
        <v>0.2</v>
      </c>
      <c r="M67" s="20">
        <f>[1]НАПИТКИ!$N$69</f>
        <v>0</v>
      </c>
      <c r="N67" s="20">
        <f>[1]НАПИТКИ!$P$69</f>
        <v>14.2</v>
      </c>
      <c r="O67" s="20">
        <f>[1]НАПИТКИ!$R$69</f>
        <v>57.2</v>
      </c>
      <c r="P67" s="19">
        <v>1</v>
      </c>
    </row>
    <row r="68" spans="1:16" s="18" customFormat="1" ht="16.5" customHeight="1">
      <c r="A68" s="39" t="s">
        <v>19</v>
      </c>
      <c r="B68" s="37" t="s">
        <v>17</v>
      </c>
      <c r="C68" s="36">
        <f>'[1]ГАСТРОНОМИЯ, ВЫПЕЧКА'!$AA$14</f>
        <v>20</v>
      </c>
      <c r="D68" s="35">
        <f>'[1]ГАСТРОНОМИЯ, ВЫПЕЧКА'!$W$32</f>
        <v>1.6</v>
      </c>
      <c r="E68" s="35">
        <f>'[1]ГАСТРОНОМИЯ, ВЫПЕЧКА'!$Y$32</f>
        <v>0.2</v>
      </c>
      <c r="F68" s="35">
        <f>'[1]ГАСТРОНОМИЯ, ВЫПЕЧКА'!$AA$32</f>
        <v>10.199999999999999</v>
      </c>
      <c r="G68" s="35">
        <f>'[1]ГАСТРОНОМИЯ, ВЫПЕЧКА'!$AC$32</f>
        <v>49</v>
      </c>
      <c r="H68" s="34">
        <v>0</v>
      </c>
      <c r="I68" s="39" t="s">
        <v>37</v>
      </c>
      <c r="J68" s="37" t="s">
        <v>17</v>
      </c>
      <c r="K68" s="36">
        <f>'[1]ГАСТРОНОМИЯ, ВЫПЕЧКА'!$AW$14</f>
        <v>25</v>
      </c>
      <c r="L68" s="35">
        <f>'[1]ГАСТРОНОМИЯ, ВЫПЕЧКА'!$AS$32</f>
        <v>2</v>
      </c>
      <c r="M68" s="35">
        <f>'[1]ГАСТРОНОМИЯ, ВЫПЕЧКА'!$AU$32</f>
        <v>0.3</v>
      </c>
      <c r="N68" s="35">
        <f>'[1]ГАСТРОНОМИЯ, ВЫПЕЧКА'!$AW$32</f>
        <v>12.8</v>
      </c>
      <c r="O68" s="35">
        <f>'[1]ГАСТРОНОМИЯ, ВЫПЕЧКА'!$AY$32</f>
        <v>61.3</v>
      </c>
      <c r="P68" s="34">
        <v>0</v>
      </c>
    </row>
    <row r="69" spans="1:16" s="18" customFormat="1" ht="16.5" customHeight="1">
      <c r="A69" s="33" t="s">
        <v>36</v>
      </c>
      <c r="B69" s="32" t="s">
        <v>15</v>
      </c>
      <c r="C69" s="25">
        <f>'[1]ГАСТРОНОМИЯ, ВЫПЕЧКА'!$E$57</f>
        <v>10</v>
      </c>
      <c r="D69" s="71">
        <f>'[1]ГАСТРОНОМИЯ, ВЫПЕЧКА'!$A$75</f>
        <v>0.5</v>
      </c>
      <c r="E69" s="71">
        <f>'[1]ГАСТРОНОМИЯ, ВЫПЕЧКА'!$C$75</f>
        <v>0.1</v>
      </c>
      <c r="F69" s="71">
        <f>'[1]ГАСТРОНОМИЯ, ВЫПЕЧКА'!$E$75</f>
        <v>4.9000000000000004</v>
      </c>
      <c r="G69" s="71">
        <f>'[1]ГАСТРОНОМИЯ, ВЫПЕЧКА'!$G$75</f>
        <v>21.4</v>
      </c>
      <c r="H69" s="198">
        <v>0</v>
      </c>
      <c r="I69" s="33" t="s">
        <v>16</v>
      </c>
      <c r="J69" s="32" t="s">
        <v>15</v>
      </c>
      <c r="K69" s="25">
        <f>'[1]ГАСТРОНОМИЯ, ВЫПЕЧКА'!$AA$57</f>
        <v>20</v>
      </c>
      <c r="L69" s="192">
        <f>'[1]ГАСТРОНОМИЯ, ВЫПЕЧКА'!$W$75</f>
        <v>1</v>
      </c>
      <c r="M69" s="192">
        <f>'[1]ГАСТРОНОМИЯ, ВЫПЕЧКА'!$Y$75</f>
        <v>0.2</v>
      </c>
      <c r="N69" s="192">
        <f>'[1]ГАСТРОНОМИЯ, ВЫПЕЧКА'!$AA$75</f>
        <v>9.8000000000000007</v>
      </c>
      <c r="O69" s="192">
        <f>'[1]ГАСТРОНОМИЯ, ВЫПЕЧКА'!$AC$75</f>
        <v>42.8</v>
      </c>
      <c r="P69" s="191">
        <v>0</v>
      </c>
    </row>
    <row r="70" spans="1:16" s="18" customFormat="1" ht="16.5" customHeight="1">
      <c r="A70" s="33"/>
      <c r="B70" s="219" t="s">
        <v>8</v>
      </c>
      <c r="C70" s="218">
        <f t="shared" ref="C70:H70" si="10">SUM(C65:C69)</f>
        <v>355</v>
      </c>
      <c r="D70" s="246">
        <f t="shared" si="10"/>
        <v>8.3000000000000007</v>
      </c>
      <c r="E70" s="246">
        <f t="shared" si="10"/>
        <v>6.9999999999999991</v>
      </c>
      <c r="F70" s="246">
        <f t="shared" si="10"/>
        <v>65.900000000000006</v>
      </c>
      <c r="G70" s="246">
        <f t="shared" si="10"/>
        <v>358.99999999999994</v>
      </c>
      <c r="H70" s="69">
        <f t="shared" si="10"/>
        <v>1.07</v>
      </c>
      <c r="I70" s="33"/>
      <c r="J70" s="219" t="s">
        <v>8</v>
      </c>
      <c r="K70" s="346">
        <f t="shared" ref="K70:P70" si="11">SUM(K65:K69)</f>
        <v>470</v>
      </c>
      <c r="L70" s="70">
        <f t="shared" si="11"/>
        <v>11.3</v>
      </c>
      <c r="M70" s="70">
        <f t="shared" si="11"/>
        <v>7.2</v>
      </c>
      <c r="N70" s="70">
        <f t="shared" si="11"/>
        <v>96.7</v>
      </c>
      <c r="O70" s="70">
        <f>SUM(O65:O69)</f>
        <v>496.59999999999997</v>
      </c>
      <c r="P70" s="69">
        <f t="shared" si="11"/>
        <v>1.3</v>
      </c>
    </row>
    <row r="71" spans="1:16" s="18" customFormat="1" ht="15.75" customHeight="1" thickBot="1">
      <c r="A71" s="642" t="s">
        <v>35</v>
      </c>
      <c r="B71" s="643"/>
      <c r="C71" s="643"/>
      <c r="D71" s="643"/>
      <c r="E71" s="643"/>
      <c r="F71" s="643"/>
      <c r="G71" s="643"/>
      <c r="H71" s="644"/>
      <c r="I71" s="642" t="s">
        <v>35</v>
      </c>
      <c r="J71" s="643"/>
      <c r="K71" s="643"/>
      <c r="L71" s="643"/>
      <c r="M71" s="643"/>
      <c r="N71" s="643"/>
      <c r="O71" s="643"/>
      <c r="P71" s="644"/>
    </row>
    <row r="72" spans="1:16" s="18" customFormat="1" ht="16.5" customHeight="1">
      <c r="A72" s="345" t="s">
        <v>78</v>
      </c>
      <c r="B72" s="324" t="s">
        <v>77</v>
      </c>
      <c r="C72" s="305">
        <f>[1]НАПИТКИ!$E$225</f>
        <v>150</v>
      </c>
      <c r="D72" s="305">
        <f>[1]НАПИТКИ!$A$243</f>
        <v>1.5</v>
      </c>
      <c r="E72" s="305">
        <f>[1]НАПИТКИ!$C$243</f>
        <v>0.2</v>
      </c>
      <c r="F72" s="305">
        <f>[1]НАПИТКИ!$E$243</f>
        <v>2.8</v>
      </c>
      <c r="G72" s="305">
        <f>[1]НАПИТКИ!$G$243</f>
        <v>18.7</v>
      </c>
      <c r="H72" s="344">
        <v>6</v>
      </c>
      <c r="I72" s="345" t="s">
        <v>78</v>
      </c>
      <c r="J72" s="324" t="s">
        <v>77</v>
      </c>
      <c r="K72" s="305">
        <f>[1]НАПИТКИ!$E$225</f>
        <v>150</v>
      </c>
      <c r="L72" s="305">
        <f>[1]НАПИТКИ!$A$243</f>
        <v>1.5</v>
      </c>
      <c r="M72" s="305">
        <f>[1]НАПИТКИ!$C$243</f>
        <v>0.2</v>
      </c>
      <c r="N72" s="305">
        <f>[1]НАПИТКИ!$E$243</f>
        <v>2.8</v>
      </c>
      <c r="O72" s="305">
        <f>[1]НАПИТКИ!$G$243</f>
        <v>18.7</v>
      </c>
      <c r="P72" s="344">
        <v>6</v>
      </c>
    </row>
    <row r="73" spans="1:16" s="18" customFormat="1">
      <c r="A73" s="247"/>
      <c r="B73" s="219" t="s">
        <v>8</v>
      </c>
      <c r="C73" s="218">
        <f t="shared" ref="C73:H73" si="12">C72</f>
        <v>150</v>
      </c>
      <c r="D73" s="218">
        <f t="shared" si="12"/>
        <v>1.5</v>
      </c>
      <c r="E73" s="218">
        <f t="shared" si="12"/>
        <v>0.2</v>
      </c>
      <c r="F73" s="218">
        <f t="shared" si="12"/>
        <v>2.8</v>
      </c>
      <c r="G73" s="218">
        <f t="shared" si="12"/>
        <v>18.7</v>
      </c>
      <c r="H73" s="323">
        <f t="shared" si="12"/>
        <v>6</v>
      </c>
      <c r="I73" s="247"/>
      <c r="J73" s="219" t="s">
        <v>8</v>
      </c>
      <c r="K73" s="218">
        <f t="shared" ref="K73:P73" si="13">K72</f>
        <v>150</v>
      </c>
      <c r="L73" s="218">
        <f t="shared" si="13"/>
        <v>1.5</v>
      </c>
      <c r="M73" s="218">
        <f t="shared" si="13"/>
        <v>0.2</v>
      </c>
      <c r="N73" s="218">
        <f t="shared" si="13"/>
        <v>2.8</v>
      </c>
      <c r="O73" s="218">
        <f>O72</f>
        <v>18.7</v>
      </c>
      <c r="P73" s="323">
        <f t="shared" si="13"/>
        <v>6</v>
      </c>
    </row>
    <row r="74" spans="1:16" s="18" customFormat="1" ht="15.75" customHeight="1" thickBot="1">
      <c r="A74" s="642" t="s">
        <v>32</v>
      </c>
      <c r="B74" s="643"/>
      <c r="C74" s="643"/>
      <c r="D74" s="643"/>
      <c r="E74" s="643"/>
      <c r="F74" s="643"/>
      <c r="G74" s="643"/>
      <c r="H74" s="644"/>
      <c r="I74" s="642" t="s">
        <v>32</v>
      </c>
      <c r="J74" s="643"/>
      <c r="K74" s="643"/>
      <c r="L74" s="643"/>
      <c r="M74" s="643"/>
      <c r="N74" s="643"/>
      <c r="O74" s="643"/>
      <c r="P74" s="644"/>
    </row>
    <row r="75" spans="1:16" s="57" customFormat="1" ht="16.5" customHeight="1">
      <c r="A75" s="343" t="s">
        <v>182</v>
      </c>
      <c r="B75" s="56" t="s">
        <v>179</v>
      </c>
      <c r="C75" s="21">
        <f>'[1]ФРУКТЫ, ОВОЩИ'!$E$142</f>
        <v>40</v>
      </c>
      <c r="D75" s="20">
        <f>'[1]ФРУКТЫ, ОВОЩИ'!$A$160</f>
        <v>0.6</v>
      </c>
      <c r="E75" s="20">
        <f>'[1]ФРУКТЫ, ОВОЩИ'!$C$160</f>
        <v>3.6</v>
      </c>
      <c r="F75" s="20">
        <f>'[1]ФРУКТЫ, ОВОЩИ'!$E$160</f>
        <v>3.8</v>
      </c>
      <c r="G75" s="20">
        <f>'[1]ФРУКТЫ, ОВОЩИ'!$G$160</f>
        <v>44.8</v>
      </c>
      <c r="H75" s="19">
        <v>6.1</v>
      </c>
      <c r="I75" s="343" t="s">
        <v>183</v>
      </c>
      <c r="J75" s="56" t="s">
        <v>179</v>
      </c>
      <c r="K75" s="305">
        <v>50</v>
      </c>
      <c r="L75" s="304">
        <f>'[1]ФРУКТЫ, ОВОЩИ'!$W$160</f>
        <v>0.8</v>
      </c>
      <c r="M75" s="304">
        <f>'[1]ФРУКТЫ, ОВОЩИ'!$Y$160</f>
        <v>4.5</v>
      </c>
      <c r="N75" s="304">
        <f>'[1]ФРУКТЫ, ОВОЩИ'!$AA$160</f>
        <v>4.8</v>
      </c>
      <c r="O75" s="304">
        <f>'[1]ФРУКТЫ, ОВОЩИ'!$AC$160</f>
        <v>56</v>
      </c>
      <c r="P75" s="303">
        <v>7.7</v>
      </c>
    </row>
    <row r="76" spans="1:16" s="18" customFormat="1" ht="16.5" customHeight="1">
      <c r="A76" s="88" t="s">
        <v>148</v>
      </c>
      <c r="B76" s="342" t="s">
        <v>146</v>
      </c>
      <c r="C76" s="178">
        <f>[1]СУПЫ!$E$14</f>
        <v>180</v>
      </c>
      <c r="D76" s="206">
        <f>[1]СУПЫ!$A$31</f>
        <v>1.6</v>
      </c>
      <c r="E76" s="206">
        <f>[1]СУПЫ!$C$31</f>
        <v>3.7</v>
      </c>
      <c r="F76" s="206">
        <f>[1]СУПЫ!$E$31</f>
        <v>8.4</v>
      </c>
      <c r="G76" s="206">
        <f>[1]СУПЫ!$G$31</f>
        <v>73</v>
      </c>
      <c r="H76" s="205">
        <v>3.2</v>
      </c>
      <c r="I76" s="88" t="s">
        <v>147</v>
      </c>
      <c r="J76" s="342" t="s">
        <v>146</v>
      </c>
      <c r="K76" s="178">
        <f>[1]СУПЫ!$P$14</f>
        <v>200</v>
      </c>
      <c r="L76" s="178">
        <f>[1]СУПЫ!$L$31</f>
        <v>1.8</v>
      </c>
      <c r="M76" s="178">
        <f>[1]СУПЫ!$N$31</f>
        <v>4.0999999999999996</v>
      </c>
      <c r="N76" s="178">
        <f>[1]СУПЫ!$P$31</f>
        <v>9.3000000000000007</v>
      </c>
      <c r="O76" s="178">
        <f>[1]СУПЫ!$R$31</f>
        <v>81.12</v>
      </c>
      <c r="P76" s="204">
        <v>3.6</v>
      </c>
    </row>
    <row r="77" spans="1:16" s="341" customFormat="1" ht="16.5" customHeight="1">
      <c r="A77" s="55" t="s">
        <v>124</v>
      </c>
      <c r="B77" s="222" t="s">
        <v>123</v>
      </c>
      <c r="C77" s="178">
        <f>'[1]МЯСО, РЫБА'!$E$186</f>
        <v>60</v>
      </c>
      <c r="D77" s="206">
        <f>'[1]МЯСО, РЫБА'!$A$205</f>
        <v>11.5</v>
      </c>
      <c r="E77" s="206">
        <f>'[1]МЯСО, РЫБА'!$C$205</f>
        <v>14.5</v>
      </c>
      <c r="F77" s="206">
        <f>'[1]МЯСО, РЫБА'!$E$205</f>
        <v>0.6</v>
      </c>
      <c r="G77" s="206">
        <f>'[1]МЯСО, РЫБА'!$G$205</f>
        <v>179.3</v>
      </c>
      <c r="H77" s="205">
        <v>0.1</v>
      </c>
      <c r="I77" s="670" t="s">
        <v>145</v>
      </c>
      <c r="J77" s="672" t="s">
        <v>144</v>
      </c>
      <c r="K77" s="674">
        <f>'[1]МЯСО, РЫБА'!$P$230</f>
        <v>220</v>
      </c>
      <c r="L77" s="654">
        <f>'[1]МЯСО, РЫБА'!$L$248</f>
        <v>21.1</v>
      </c>
      <c r="M77" s="654">
        <f>'[1]МЯСО, РЫБА'!$N$248</f>
        <v>18.3</v>
      </c>
      <c r="N77" s="654">
        <f>'[1]МЯСО, РЫБА'!$P$248</f>
        <v>16.8</v>
      </c>
      <c r="O77" s="654">
        <f>'[1]МЯСО, РЫБА'!$R$248</f>
        <v>316.60000000000002</v>
      </c>
      <c r="P77" s="668">
        <v>0.2</v>
      </c>
    </row>
    <row r="78" spans="1:16" ht="16.5" customHeight="1">
      <c r="A78" s="51" t="s">
        <v>25</v>
      </c>
      <c r="B78" s="47" t="s">
        <v>23</v>
      </c>
      <c r="C78" s="50">
        <f>[1]ГАРНИРЫ!$E$100</f>
        <v>120</v>
      </c>
      <c r="D78" s="178">
        <f>[1]ГАРНИРЫ!$A$118</f>
        <v>1.6</v>
      </c>
      <c r="E78" s="178">
        <f>[1]ГАРНИРЫ!$C$118</f>
        <v>4</v>
      </c>
      <c r="F78" s="178">
        <f>[1]ГАРНИРЫ!$E$118</f>
        <v>16.8</v>
      </c>
      <c r="G78" s="178">
        <f>[1]ГАРНИРЫ!$G$118</f>
        <v>109.8</v>
      </c>
      <c r="H78" s="204">
        <v>4.2</v>
      </c>
      <c r="I78" s="671"/>
      <c r="J78" s="673"/>
      <c r="K78" s="675"/>
      <c r="L78" s="655"/>
      <c r="M78" s="655"/>
      <c r="N78" s="655"/>
      <c r="O78" s="655"/>
      <c r="P78" s="669"/>
    </row>
    <row r="79" spans="1:16" s="18" customFormat="1" ht="16.5" customHeight="1">
      <c r="A79" s="88" t="s">
        <v>118</v>
      </c>
      <c r="B79" s="241" t="s">
        <v>116</v>
      </c>
      <c r="C79" s="21">
        <f>[1]НАПИТКИ!$E$314</f>
        <v>150</v>
      </c>
      <c r="D79" s="20">
        <f>[1]НАПИТКИ!$A$334</f>
        <v>0.4</v>
      </c>
      <c r="E79" s="20">
        <f>[1]НАПИТКИ!$C$334</f>
        <v>0</v>
      </c>
      <c r="F79" s="20">
        <f>[1]НАПИТКИ!$E$334</f>
        <v>20.5</v>
      </c>
      <c r="G79" s="20">
        <f>[1]НАПИТКИ!$G$334</f>
        <v>83.8</v>
      </c>
      <c r="H79" s="19">
        <v>0.1</v>
      </c>
      <c r="I79" s="88" t="s">
        <v>117</v>
      </c>
      <c r="J79" s="241" t="s">
        <v>116</v>
      </c>
      <c r="K79" s="21">
        <f>[1]НАПИТКИ!$P$314</f>
        <v>180</v>
      </c>
      <c r="L79" s="20">
        <f>[1]НАПИТКИ!$L$334</f>
        <v>0.5</v>
      </c>
      <c r="M79" s="20">
        <f>[1]НАПИТКИ!$N$334</f>
        <v>0</v>
      </c>
      <c r="N79" s="20">
        <f>[1]НАПИТКИ!$P$334</f>
        <v>24.6</v>
      </c>
      <c r="O79" s="20">
        <f>[1]НАПИТКИ!$R$334</f>
        <v>100.6</v>
      </c>
      <c r="P79" s="19">
        <v>0.1</v>
      </c>
    </row>
    <row r="80" spans="1:16" s="18" customFormat="1" ht="16.5" customHeight="1">
      <c r="A80" s="39" t="s">
        <v>19</v>
      </c>
      <c r="B80" s="37" t="s">
        <v>17</v>
      </c>
      <c r="C80" s="36">
        <f>'[1]ГАСТРОНОМИЯ, ВЫПЕЧКА'!$AA$14</f>
        <v>20</v>
      </c>
      <c r="D80" s="35">
        <f>'[1]ГАСТРОНОМИЯ, ВЫПЕЧКА'!$W$32</f>
        <v>1.6</v>
      </c>
      <c r="E80" s="35">
        <f>'[1]ГАСТРОНОМИЯ, ВЫПЕЧКА'!$Y$32</f>
        <v>0.2</v>
      </c>
      <c r="F80" s="35">
        <f>'[1]ГАСТРОНОМИЯ, ВЫПЕЧКА'!$AA$32</f>
        <v>10.199999999999999</v>
      </c>
      <c r="G80" s="35">
        <f>'[1]ГАСТРОНОМИЯ, ВЫПЕЧКА'!$AC$32</f>
        <v>49</v>
      </c>
      <c r="H80" s="34">
        <v>0</v>
      </c>
      <c r="I80" s="194" t="s">
        <v>18</v>
      </c>
      <c r="J80" s="37" t="s">
        <v>17</v>
      </c>
      <c r="K80" s="36">
        <f>'[1]ГАСТРОНОМИЯ, ВЫПЕЧКА'!$AL$14</f>
        <v>30</v>
      </c>
      <c r="L80" s="35">
        <f>'[1]ГАСТРОНОМИЯ, ВЫПЕЧКА'!$AH$32</f>
        <v>2.4</v>
      </c>
      <c r="M80" s="35">
        <f>'[1]ГАСТРОНОМИЯ, ВЫПЕЧКА'!$AJ$32</f>
        <v>0.3</v>
      </c>
      <c r="N80" s="35">
        <f>'[1]ГАСТРОНОМИЯ, ВЫПЕЧКА'!$AL$32</f>
        <v>15.3</v>
      </c>
      <c r="O80" s="35">
        <f>'[1]ГАСТРОНОМИЯ, ВЫПЕЧКА'!$AN$32</f>
        <v>73.5</v>
      </c>
      <c r="P80" s="34">
        <v>0</v>
      </c>
    </row>
    <row r="81" spans="1:16" s="18" customFormat="1" ht="16.5" customHeight="1">
      <c r="A81" s="33" t="s">
        <v>176</v>
      </c>
      <c r="B81" s="32" t="s">
        <v>15</v>
      </c>
      <c r="C81" s="25">
        <v>15</v>
      </c>
      <c r="D81" s="192">
        <f>'[1]ГАСТРОНОМИЯ, ВЫПЕЧКА'!$L$75</f>
        <v>0.8</v>
      </c>
      <c r="E81" s="192">
        <f>'[1]ГАСТРОНОМИЯ, ВЫПЕЧКА'!$N$75</f>
        <v>0.2</v>
      </c>
      <c r="F81" s="192">
        <f>'[1]ГАСТРОНОМИЯ, ВЫПЕЧКА'!$P$75</f>
        <v>7.4</v>
      </c>
      <c r="G81" s="192">
        <f>'[1]ГАСТРОНОМИЯ, ВЫПЕЧКА'!$R$75</f>
        <v>32.1</v>
      </c>
      <c r="H81" s="191">
        <v>0</v>
      </c>
      <c r="I81" s="33" t="s">
        <v>16</v>
      </c>
      <c r="J81" s="32" t="s">
        <v>15</v>
      </c>
      <c r="K81" s="25">
        <f>'[1]ГАСТРОНОМИЯ, ВЫПЕЧКА'!$AA$57</f>
        <v>20</v>
      </c>
      <c r="L81" s="192">
        <f>'[1]ГАСТРОНОМИЯ, ВЫПЕЧКА'!$W$75</f>
        <v>1</v>
      </c>
      <c r="M81" s="192">
        <f>'[1]ГАСТРОНОМИЯ, ВЫПЕЧКА'!$Y$75</f>
        <v>0.2</v>
      </c>
      <c r="N81" s="192">
        <f>'[1]ГАСТРОНОМИЯ, ВЫПЕЧКА'!$AA$75</f>
        <v>9.8000000000000007</v>
      </c>
      <c r="O81" s="192">
        <f>'[1]ГАСТРОНОМИЯ, ВЫПЕЧКА'!$AC$75</f>
        <v>42.8</v>
      </c>
      <c r="P81" s="191">
        <v>0</v>
      </c>
    </row>
    <row r="82" spans="1:16" s="18" customFormat="1">
      <c r="A82" s="17"/>
      <c r="B82" s="16" t="s">
        <v>8</v>
      </c>
      <c r="C82" s="15">
        <f t="shared" ref="C82:H82" si="14">SUM(C75:C81)</f>
        <v>585</v>
      </c>
      <c r="D82" s="14">
        <f t="shared" si="14"/>
        <v>18.100000000000001</v>
      </c>
      <c r="E82" s="14">
        <f t="shared" si="14"/>
        <v>26.2</v>
      </c>
      <c r="F82" s="14">
        <f t="shared" si="14"/>
        <v>67.7</v>
      </c>
      <c r="G82" s="14">
        <f t="shared" si="14"/>
        <v>571.80000000000007</v>
      </c>
      <c r="H82" s="13">
        <f t="shared" si="14"/>
        <v>13.700000000000001</v>
      </c>
      <c r="I82" s="17"/>
      <c r="J82" s="16" t="s">
        <v>8</v>
      </c>
      <c r="K82" s="15">
        <f t="shared" ref="K82:P82" si="15">SUM(K75:K81)</f>
        <v>700</v>
      </c>
      <c r="L82" s="14">
        <f t="shared" si="15"/>
        <v>27.6</v>
      </c>
      <c r="M82" s="14">
        <f t="shared" si="15"/>
        <v>27.4</v>
      </c>
      <c r="N82" s="14">
        <f t="shared" si="15"/>
        <v>80.599999999999994</v>
      </c>
      <c r="O82" s="14">
        <f>SUM(O75:O81)</f>
        <v>670.62</v>
      </c>
      <c r="P82" s="13">
        <f t="shared" si="15"/>
        <v>11.6</v>
      </c>
    </row>
    <row r="83" spans="1:16" s="18" customFormat="1" ht="15.75" customHeight="1" thickBot="1">
      <c r="A83" s="625" t="s">
        <v>14</v>
      </c>
      <c r="B83" s="626"/>
      <c r="C83" s="626"/>
      <c r="D83" s="626"/>
      <c r="E83" s="626"/>
      <c r="F83" s="626"/>
      <c r="G83" s="626"/>
      <c r="H83" s="627"/>
      <c r="I83" s="625" t="s">
        <v>14</v>
      </c>
      <c r="J83" s="626"/>
      <c r="K83" s="626"/>
      <c r="L83" s="626"/>
      <c r="M83" s="626"/>
      <c r="N83" s="626"/>
      <c r="O83" s="626"/>
      <c r="P83" s="627"/>
    </row>
    <row r="84" spans="1:16" s="18" customFormat="1" ht="16.5" customHeight="1">
      <c r="A84" s="479" t="s">
        <v>184</v>
      </c>
      <c r="B84" s="476" t="s">
        <v>180</v>
      </c>
      <c r="C84" s="200">
        <f>'[1]ГАСТРОНОМИЯ, ВЫПЕЧКА'!$P$406</f>
        <v>60</v>
      </c>
      <c r="D84" s="199">
        <f>'[1]ГАСТРОНОМИЯ, ВЫПЕЧКА'!$L$426</f>
        <v>3.4</v>
      </c>
      <c r="E84" s="199">
        <f>'[1]ГАСТРОНОМИЯ, ВЫПЕЧКА'!$N$426</f>
        <v>6.3</v>
      </c>
      <c r="F84" s="199">
        <f>'[1]ГАСТРОНОМИЯ, ВЫПЕЧКА'!$P$426</f>
        <v>31.5</v>
      </c>
      <c r="G84" s="199">
        <f>'[1]ГАСТРОНОМИЯ, ВЫПЕЧКА'!$R$426</f>
        <v>197.2</v>
      </c>
      <c r="H84" s="198">
        <v>0</v>
      </c>
      <c r="I84" s="88" t="s">
        <v>185</v>
      </c>
      <c r="J84" s="209" t="s">
        <v>180</v>
      </c>
      <c r="K84" s="200">
        <f>'[1]ГАСТРОНОМИЯ, ВЫПЕЧКА'!$AA$406</f>
        <v>70</v>
      </c>
      <c r="L84" s="199">
        <f>'[1]ГАСТРОНОМИЯ, ВЫПЕЧКА'!$W$426</f>
        <v>4</v>
      </c>
      <c r="M84" s="199">
        <f>'[1]ГАСТРОНОМИЯ, ВЫПЕЧКА'!$Y$426</f>
        <v>7.4</v>
      </c>
      <c r="N84" s="199">
        <f>'[1]ГАСТРОНОМИЯ, ВЫПЕЧКА'!$AA$426</f>
        <v>36.799999999999997</v>
      </c>
      <c r="O84" s="199">
        <f>'[1]ГАСТРОНОМИЯ, ВЫПЕЧКА'!$AC$426</f>
        <v>230.1</v>
      </c>
      <c r="P84" s="198">
        <v>0</v>
      </c>
    </row>
    <row r="85" spans="1:16" s="18" customFormat="1" ht="16.5" customHeight="1">
      <c r="A85" s="33" t="s">
        <v>186</v>
      </c>
      <c r="B85" s="477" t="s">
        <v>56</v>
      </c>
      <c r="C85" s="200">
        <v>150</v>
      </c>
      <c r="D85" s="199">
        <f>[1]НАПИТКИ!$A$424</f>
        <v>4.2</v>
      </c>
      <c r="E85" s="199">
        <f>[1]НАПИТКИ!$C$424</f>
        <v>4.8</v>
      </c>
      <c r="F85" s="199">
        <f>[1]НАПИТКИ!$E$424</f>
        <v>7.6</v>
      </c>
      <c r="G85" s="199">
        <f>[1]НАПИТКИ!$G$424</f>
        <v>90.1</v>
      </c>
      <c r="H85" s="89">
        <v>0.37</v>
      </c>
      <c r="I85" s="88" t="s">
        <v>57</v>
      </c>
      <c r="J85" s="340" t="s">
        <v>56</v>
      </c>
      <c r="K85" s="200">
        <f>[1]НАПИТКИ!$P$404</f>
        <v>180</v>
      </c>
      <c r="L85" s="199">
        <f>[1]НАПИТКИ!$L$424</f>
        <v>5</v>
      </c>
      <c r="M85" s="199">
        <f>[1]НАПИТКИ!$N$424</f>
        <v>5.8</v>
      </c>
      <c r="N85" s="199">
        <f>[1]НАПИТКИ!$P$424</f>
        <v>9.1</v>
      </c>
      <c r="O85" s="199">
        <f>[1]НАПИТКИ!$R$424</f>
        <v>108.1</v>
      </c>
      <c r="P85" s="198">
        <v>0.4</v>
      </c>
    </row>
    <row r="86" spans="1:16" s="18" customFormat="1" ht="16.5" customHeight="1" thickBot="1">
      <c r="A86" s="12"/>
      <c r="B86" s="478" t="s">
        <v>8</v>
      </c>
      <c r="C86" s="188">
        <f t="shared" ref="C86:H86" si="16">SUM(C84:C85)</f>
        <v>210</v>
      </c>
      <c r="D86" s="188">
        <f t="shared" si="16"/>
        <v>7.6</v>
      </c>
      <c r="E86" s="188">
        <f t="shared" si="16"/>
        <v>11.1</v>
      </c>
      <c r="F86" s="188">
        <f t="shared" si="16"/>
        <v>39.1</v>
      </c>
      <c r="G86" s="188">
        <f t="shared" si="16"/>
        <v>287.29999999999995</v>
      </c>
      <c r="H86" s="339">
        <f t="shared" si="16"/>
        <v>0.37</v>
      </c>
      <c r="I86" s="190"/>
      <c r="J86" s="189" t="s">
        <v>8</v>
      </c>
      <c r="K86" s="188">
        <f t="shared" ref="K86:P86" si="17">SUM(K84:K85)</f>
        <v>250</v>
      </c>
      <c r="L86" s="187">
        <f t="shared" si="17"/>
        <v>9</v>
      </c>
      <c r="M86" s="187">
        <f t="shared" si="17"/>
        <v>13.2</v>
      </c>
      <c r="N86" s="187">
        <f t="shared" si="17"/>
        <v>45.9</v>
      </c>
      <c r="O86" s="187">
        <f>SUM(O84:O85)</f>
        <v>338.2</v>
      </c>
      <c r="P86" s="186">
        <f t="shared" si="17"/>
        <v>0.4</v>
      </c>
    </row>
    <row r="87" spans="1:16" s="18" customFormat="1" ht="16.5" customHeight="1" thickBot="1">
      <c r="A87" s="338"/>
      <c r="B87" s="337" t="s">
        <v>7</v>
      </c>
      <c r="C87" s="336">
        <f t="shared" ref="C87:H87" si="18">C70+C73+C82+C86</f>
        <v>1300</v>
      </c>
      <c r="D87" s="335">
        <f t="shared" si="18"/>
        <v>35.5</v>
      </c>
      <c r="E87" s="335">
        <f t="shared" si="18"/>
        <v>44.5</v>
      </c>
      <c r="F87" s="335">
        <f t="shared" si="18"/>
        <v>175.5</v>
      </c>
      <c r="G87" s="335">
        <f t="shared" si="18"/>
        <v>1236.8</v>
      </c>
      <c r="H87" s="334">
        <f t="shared" si="18"/>
        <v>21.140000000000004</v>
      </c>
      <c r="I87" s="338"/>
      <c r="J87" s="337" t="s">
        <v>7</v>
      </c>
      <c r="K87" s="336">
        <f t="shared" ref="K87:P87" si="19">K70+K73+K82+K86</f>
        <v>1570</v>
      </c>
      <c r="L87" s="335">
        <f t="shared" si="19"/>
        <v>49.400000000000006</v>
      </c>
      <c r="M87" s="335">
        <f t="shared" si="19"/>
        <v>48</v>
      </c>
      <c r="N87" s="335">
        <f t="shared" si="19"/>
        <v>226</v>
      </c>
      <c r="O87" s="335">
        <f>O70+O73+O82+O86</f>
        <v>1524.1200000000001</v>
      </c>
      <c r="P87" s="334">
        <f t="shared" si="19"/>
        <v>19.299999999999997</v>
      </c>
    </row>
    <row r="88" spans="1:16" s="18" customFormat="1" ht="16.5" customHeight="1" thickBot="1">
      <c r="A88" s="136"/>
      <c r="B88" s="135"/>
      <c r="C88" s="134"/>
      <c r="D88" s="454"/>
      <c r="E88" s="454"/>
      <c r="F88" s="454"/>
      <c r="G88" s="454"/>
      <c r="H88" s="454"/>
      <c r="I88" s="136"/>
      <c r="J88" s="135"/>
      <c r="K88" s="134"/>
      <c r="L88" s="454"/>
      <c r="M88" s="454"/>
      <c r="N88" s="454"/>
      <c r="O88" s="454"/>
      <c r="P88" s="454"/>
    </row>
    <row r="89" spans="1:16" s="18" customFormat="1" ht="14.25" customHeight="1" thickBot="1">
      <c r="A89" s="710" t="s">
        <v>55</v>
      </c>
      <c r="B89" s="618" t="s">
        <v>54</v>
      </c>
      <c r="C89" s="618" t="s">
        <v>53</v>
      </c>
      <c r="D89" s="620" t="s">
        <v>52</v>
      </c>
      <c r="E89" s="620"/>
      <c r="F89" s="620"/>
      <c r="G89" s="618" t="s">
        <v>51</v>
      </c>
      <c r="H89" s="720" t="s">
        <v>50</v>
      </c>
      <c r="I89" s="609" t="s">
        <v>55</v>
      </c>
      <c r="J89" s="648" t="s">
        <v>54</v>
      </c>
      <c r="K89" s="648" t="s">
        <v>53</v>
      </c>
      <c r="L89" s="719" t="s">
        <v>52</v>
      </c>
      <c r="M89" s="719"/>
      <c r="N89" s="719"/>
      <c r="O89" s="648" t="s">
        <v>51</v>
      </c>
      <c r="P89" s="614" t="s">
        <v>50</v>
      </c>
    </row>
    <row r="90" spans="1:16" s="18" customFormat="1" ht="39.75" customHeight="1" thickBot="1">
      <c r="A90" s="617"/>
      <c r="B90" s="619"/>
      <c r="C90" s="619"/>
      <c r="D90" s="455" t="s">
        <v>49</v>
      </c>
      <c r="E90" s="456" t="s">
        <v>48</v>
      </c>
      <c r="F90" s="455" t="s">
        <v>47</v>
      </c>
      <c r="G90" s="619"/>
      <c r="H90" s="622"/>
      <c r="I90" s="610"/>
      <c r="J90" s="649"/>
      <c r="K90" s="649"/>
      <c r="L90" s="283" t="s">
        <v>49</v>
      </c>
      <c r="M90" s="284" t="s">
        <v>48</v>
      </c>
      <c r="N90" s="283" t="s">
        <v>47</v>
      </c>
      <c r="O90" s="649"/>
      <c r="P90" s="615"/>
    </row>
    <row r="91" spans="1:16" s="18" customFormat="1" ht="15" customHeight="1" thickBot="1">
      <c r="A91" s="714" t="s">
        <v>143</v>
      </c>
      <c r="B91" s="715"/>
      <c r="C91" s="715"/>
      <c r="D91" s="715"/>
      <c r="E91" s="715"/>
      <c r="F91" s="715"/>
      <c r="G91" s="715"/>
      <c r="H91" s="716"/>
      <c r="I91" s="706" t="s">
        <v>143</v>
      </c>
      <c r="J91" s="707"/>
      <c r="K91" s="707"/>
      <c r="L91" s="707"/>
      <c r="M91" s="707"/>
      <c r="N91" s="707"/>
      <c r="O91" s="707"/>
      <c r="P91" s="708"/>
    </row>
    <row r="92" spans="1:16" s="18" customFormat="1" ht="15" customHeight="1" thickBot="1">
      <c r="A92" s="661" t="s">
        <v>45</v>
      </c>
      <c r="B92" s="662"/>
      <c r="C92" s="662"/>
      <c r="D92" s="662"/>
      <c r="E92" s="662"/>
      <c r="F92" s="662"/>
      <c r="G92" s="662"/>
      <c r="H92" s="663"/>
      <c r="I92" s="609" t="s">
        <v>45</v>
      </c>
      <c r="J92" s="709"/>
      <c r="K92" s="709"/>
      <c r="L92" s="709"/>
      <c r="M92" s="709"/>
      <c r="N92" s="709"/>
      <c r="O92" s="709"/>
      <c r="P92" s="650"/>
    </row>
    <row r="93" spans="1:16" s="18" customFormat="1" ht="15.95" customHeight="1">
      <c r="A93" s="88" t="s">
        <v>75</v>
      </c>
      <c r="B93" s="72" t="s">
        <v>73</v>
      </c>
      <c r="C93" s="25">
        <f>'[1]ЯЙЦО, ТВОРОГ, ЗАПЕКАНКИ'!$E$14</f>
        <v>130</v>
      </c>
      <c r="D93" s="71">
        <f>'[1]ЯЙЦО, ТВОРОГ, ЗАПЕКАНКИ'!$A$32</f>
        <v>11.6</v>
      </c>
      <c r="E93" s="71">
        <f>'[1]ЯЙЦО, ТВОРОГ, ЗАПЕКАНКИ'!$C$32</f>
        <v>16.600000000000001</v>
      </c>
      <c r="F93" s="71">
        <f>'[1]ЯЙЦО, ТВОРОГ, ЗАПЕКАНКИ'!$E$32</f>
        <v>2.2999999999999998</v>
      </c>
      <c r="G93" s="71">
        <f>'[1]ЯЙЦО, ТВОРОГ, ЗАПЕКАНКИ'!$G$32</f>
        <v>205.6</v>
      </c>
      <c r="H93" s="278">
        <v>0.3</v>
      </c>
      <c r="I93" s="333" t="s">
        <v>74</v>
      </c>
      <c r="J93" s="332" t="s">
        <v>73</v>
      </c>
      <c r="K93" s="320">
        <f>'[1]ЯЙЦО, ТВОРОГ, ЗАПЕКАНКИ'!$P$14</f>
        <v>150</v>
      </c>
      <c r="L93" s="331">
        <f>'[1]ЯЙЦО, ТВОРОГ, ЗАПЕКАНКИ'!$L$32</f>
        <v>13.4</v>
      </c>
      <c r="M93" s="331">
        <f>'[1]ЯЙЦО, ТВОРОГ, ЗАПЕКАНКИ'!$N$32</f>
        <v>19.100000000000001</v>
      </c>
      <c r="N93" s="331">
        <f>'[1]ЯЙЦО, ТВОРОГ, ЗАПЕКАНКИ'!$P$32</f>
        <v>2.7</v>
      </c>
      <c r="O93" s="331">
        <f>'[1]ЯЙЦО, ТВОРОГ, ЗАПЕКАНКИ'!$R$32</f>
        <v>237.2</v>
      </c>
      <c r="P93" s="330">
        <v>0.4</v>
      </c>
    </row>
    <row r="94" spans="1:16" s="18" customFormat="1" ht="15.95" customHeight="1">
      <c r="A94" s="88" t="s">
        <v>190</v>
      </c>
      <c r="B94" s="72" t="s">
        <v>141</v>
      </c>
      <c r="C94" s="25">
        <v>40</v>
      </c>
      <c r="D94" s="71">
        <f>'[1]ФРУКТЫ, ОВОЩИ'!$A$455</f>
        <v>1.1000000000000001</v>
      </c>
      <c r="E94" s="71">
        <f>'[1]ФРУКТЫ, ОВОЩИ'!$C$455</f>
        <v>1.7</v>
      </c>
      <c r="F94" s="71">
        <f>'[1]ФРУКТЫ, ОВОЩИ'!$E$455</f>
        <v>2.2000000000000002</v>
      </c>
      <c r="G94" s="71">
        <f>'[1]ФРУКТЫ, ОВОЩИ'!$G$455</f>
        <v>28.4</v>
      </c>
      <c r="H94" s="278">
        <v>1.7</v>
      </c>
      <c r="I94" s="88" t="s">
        <v>142</v>
      </c>
      <c r="J94" s="72" t="s">
        <v>141</v>
      </c>
      <c r="K94" s="25">
        <v>50</v>
      </c>
      <c r="L94" s="71">
        <f>'[1]ФРУКТЫ, ОВОЩИ'!$W$455</f>
        <v>1.4</v>
      </c>
      <c r="M94" s="71">
        <f>'[1]ФРУКТЫ, ОВОЩИ'!$Y$455</f>
        <v>2.1</v>
      </c>
      <c r="N94" s="71">
        <f>'[1]ФРУКТЫ, ОВОЩИ'!$AA$455</f>
        <v>2.8</v>
      </c>
      <c r="O94" s="71">
        <f>'[1]ФРУКТЫ, ОВОЩИ'!$AC$455</f>
        <v>35.5</v>
      </c>
      <c r="P94" s="278">
        <v>2.1</v>
      </c>
    </row>
    <row r="95" spans="1:16" s="18" customFormat="1" ht="15.95" customHeight="1">
      <c r="A95" s="39" t="s">
        <v>92</v>
      </c>
      <c r="B95" s="72" t="s">
        <v>90</v>
      </c>
      <c r="C95" s="25">
        <f>[1]НАПИТКИ!$E$14</f>
        <v>150</v>
      </c>
      <c r="D95" s="71">
        <f>[1]НАПИТКИ!$A$29</f>
        <v>0.1</v>
      </c>
      <c r="E95" s="71">
        <f>[1]НАПИТКИ!$C$29</f>
        <v>0</v>
      </c>
      <c r="F95" s="71">
        <f>[1]НАПИТКИ!$E$29</f>
        <v>11.6</v>
      </c>
      <c r="G95" s="71">
        <f>[1]НАПИТКИ!$G$29</f>
        <v>46.7</v>
      </c>
      <c r="H95" s="278">
        <v>0</v>
      </c>
      <c r="I95" s="39" t="s">
        <v>91</v>
      </c>
      <c r="J95" s="72" t="s">
        <v>90</v>
      </c>
      <c r="K95" s="25">
        <f>[1]НАПИТКИ!$P$14</f>
        <v>180</v>
      </c>
      <c r="L95" s="71">
        <f>[1]НАПИТКИ!$L$29</f>
        <v>0.1</v>
      </c>
      <c r="M95" s="71">
        <f>[1]НАПИТКИ!$N$29</f>
        <v>0</v>
      </c>
      <c r="N95" s="71">
        <f>[1]НАПИТКИ!$P$29</f>
        <v>13.9</v>
      </c>
      <c r="O95" s="71">
        <f>[1]НАПИТКИ!$R$29</f>
        <v>56</v>
      </c>
      <c r="P95" s="278">
        <v>0</v>
      </c>
    </row>
    <row r="96" spans="1:16" s="18" customFormat="1" ht="16.5" customHeight="1">
      <c r="A96" s="39" t="s">
        <v>19</v>
      </c>
      <c r="B96" s="37" t="s">
        <v>17</v>
      </c>
      <c r="C96" s="36">
        <f>'[1]ГАСТРОНОМИЯ, ВЫПЕЧКА'!$AA$14</f>
        <v>20</v>
      </c>
      <c r="D96" s="35">
        <f>'[1]ГАСТРОНОМИЯ, ВЫПЕЧКА'!$W$32</f>
        <v>1.6</v>
      </c>
      <c r="E96" s="35">
        <f>'[1]ГАСТРОНОМИЯ, ВЫПЕЧКА'!$Y$32</f>
        <v>0.2</v>
      </c>
      <c r="F96" s="35">
        <f>'[1]ГАСТРОНОМИЯ, ВЫПЕЧКА'!$AA$32</f>
        <v>10.199999999999999</v>
      </c>
      <c r="G96" s="35">
        <f>'[1]ГАСТРОНОМИЯ, ВЫПЕЧКА'!$AC$32</f>
        <v>49</v>
      </c>
      <c r="H96" s="34">
        <v>0</v>
      </c>
      <c r="I96" s="39" t="s">
        <v>37</v>
      </c>
      <c r="J96" s="37" t="s">
        <v>17</v>
      </c>
      <c r="K96" s="36">
        <f>'[1]ГАСТРОНОМИЯ, ВЫПЕЧКА'!$AW$14</f>
        <v>25</v>
      </c>
      <c r="L96" s="35">
        <f>'[1]ГАСТРОНОМИЯ, ВЫПЕЧКА'!$AS$32</f>
        <v>2</v>
      </c>
      <c r="M96" s="35">
        <f>'[1]ГАСТРОНОМИЯ, ВЫПЕЧКА'!$AU$32</f>
        <v>0.3</v>
      </c>
      <c r="N96" s="35">
        <f>'[1]ГАСТРОНОМИЯ, ВЫПЕЧКА'!$AW$32</f>
        <v>12.8</v>
      </c>
      <c r="O96" s="35">
        <f>'[1]ГАСТРОНОМИЯ, ВЫПЕЧКА'!$AY$32</f>
        <v>61.3</v>
      </c>
      <c r="P96" s="34">
        <v>0</v>
      </c>
    </row>
    <row r="97" spans="1:16" s="18" customFormat="1" ht="16.5" customHeight="1">
      <c r="A97" s="33" t="s">
        <v>36</v>
      </c>
      <c r="B97" s="32" t="s">
        <v>15</v>
      </c>
      <c r="C97" s="25">
        <f>'[1]ГАСТРОНОМИЯ, ВЫПЕЧКА'!$E$57</f>
        <v>10</v>
      </c>
      <c r="D97" s="71">
        <f>'[1]ГАСТРОНОМИЯ, ВЫПЕЧКА'!$A$75</f>
        <v>0.5</v>
      </c>
      <c r="E97" s="71">
        <f>'[1]ГАСТРОНОМИЯ, ВЫПЕЧКА'!$C$75</f>
        <v>0.1</v>
      </c>
      <c r="F97" s="71">
        <f>'[1]ГАСТРОНОМИЯ, ВЫПЕЧКА'!$E$75</f>
        <v>4.9000000000000004</v>
      </c>
      <c r="G97" s="71">
        <f>'[1]ГАСТРОНОМИЯ, ВЫПЕЧКА'!$G$75</f>
        <v>21.4</v>
      </c>
      <c r="H97" s="198">
        <v>0</v>
      </c>
      <c r="I97" s="33" t="s">
        <v>16</v>
      </c>
      <c r="J97" s="32" t="s">
        <v>15</v>
      </c>
      <c r="K97" s="25">
        <f>'[1]ГАСТРОНОМИЯ, ВЫПЕЧКА'!$AA$57</f>
        <v>20</v>
      </c>
      <c r="L97" s="192">
        <f>'[1]ГАСТРОНОМИЯ, ВЫПЕЧКА'!$W$75</f>
        <v>1</v>
      </c>
      <c r="M97" s="192">
        <f>'[1]ГАСТРОНОМИЯ, ВЫПЕЧКА'!$Y$75</f>
        <v>0.2</v>
      </c>
      <c r="N97" s="192">
        <f>'[1]ГАСТРОНОМИЯ, ВЫПЕЧКА'!$AA$75</f>
        <v>9.8000000000000007</v>
      </c>
      <c r="O97" s="192">
        <f>'[1]ГАСТРОНОМИЯ, ВЫПЕЧКА'!$AC$75</f>
        <v>42.8</v>
      </c>
      <c r="P97" s="191">
        <v>0</v>
      </c>
    </row>
    <row r="98" spans="1:16" s="18" customFormat="1">
      <c r="A98" s="329"/>
      <c r="B98" s="219" t="s">
        <v>8</v>
      </c>
      <c r="C98" s="328">
        <f t="shared" ref="C98:H98" si="20">SUM(C93:C97)</f>
        <v>350</v>
      </c>
      <c r="D98" s="327">
        <f t="shared" si="20"/>
        <v>14.899999999999999</v>
      </c>
      <c r="E98" s="327">
        <f t="shared" si="20"/>
        <v>18.600000000000001</v>
      </c>
      <c r="F98" s="327">
        <f t="shared" si="20"/>
        <v>31.200000000000003</v>
      </c>
      <c r="G98" s="327">
        <f t="shared" si="20"/>
        <v>351.09999999999997</v>
      </c>
      <c r="H98" s="326">
        <f t="shared" si="20"/>
        <v>2</v>
      </c>
      <c r="I98" s="480"/>
      <c r="J98" s="266" t="s">
        <v>8</v>
      </c>
      <c r="K98" s="328">
        <f t="shared" ref="K98:P98" si="21">SUM(K93:K97)</f>
        <v>425</v>
      </c>
      <c r="L98" s="327">
        <f t="shared" si="21"/>
        <v>17.899999999999999</v>
      </c>
      <c r="M98" s="327">
        <f t="shared" si="21"/>
        <v>21.700000000000003</v>
      </c>
      <c r="N98" s="327">
        <f t="shared" si="21"/>
        <v>42</v>
      </c>
      <c r="O98" s="327">
        <f>SUM(O93:O97)</f>
        <v>432.8</v>
      </c>
      <c r="P98" s="326">
        <f t="shared" si="21"/>
        <v>2.5</v>
      </c>
    </row>
    <row r="99" spans="1:16" s="18" customFormat="1" ht="15" customHeight="1" thickBot="1">
      <c r="A99" s="642" t="s">
        <v>35</v>
      </c>
      <c r="B99" s="643"/>
      <c r="C99" s="643"/>
      <c r="D99" s="643"/>
      <c r="E99" s="643"/>
      <c r="F99" s="643"/>
      <c r="G99" s="643"/>
      <c r="H99" s="644"/>
      <c r="I99" s="642" t="s">
        <v>35</v>
      </c>
      <c r="J99" s="643"/>
      <c r="K99" s="643"/>
      <c r="L99" s="643"/>
      <c r="M99" s="643"/>
      <c r="N99" s="643"/>
      <c r="O99" s="643"/>
      <c r="P99" s="644"/>
    </row>
    <row r="100" spans="1:16" s="18" customFormat="1" ht="16.5" customHeight="1">
      <c r="A100" s="33" t="s">
        <v>33</v>
      </c>
      <c r="B100" s="324" t="s">
        <v>187</v>
      </c>
      <c r="C100" s="305">
        <f>'[1]ФРУКТЫ, ОВОЩИ'!$E$14</f>
        <v>100</v>
      </c>
      <c r="D100" s="304">
        <f>'[1]ФРУКТЫ, ОВОЩИ'!$A$32</f>
        <v>0.8</v>
      </c>
      <c r="E100" s="304">
        <f>'[1]ФРУКТЫ, ОВОЩИ'!$C$32</f>
        <v>0.2</v>
      </c>
      <c r="F100" s="304">
        <f>'[1]ФРУКТЫ, ОВОЩИ'!$E$32</f>
        <v>7.5</v>
      </c>
      <c r="G100" s="304">
        <f>'[1]ФРУКТЫ, ОВОЩИ'!$G$32</f>
        <v>38.1</v>
      </c>
      <c r="H100" s="303">
        <v>27</v>
      </c>
      <c r="I100" s="325" t="s">
        <v>33</v>
      </c>
      <c r="J100" s="324" t="s">
        <v>187</v>
      </c>
      <c r="K100" s="305">
        <f>'[1]ФРУКТЫ, ОВОЩИ'!$E$14</f>
        <v>100</v>
      </c>
      <c r="L100" s="304">
        <f>'[1]ФРУКТЫ, ОВОЩИ'!$A$32</f>
        <v>0.8</v>
      </c>
      <c r="M100" s="304">
        <f>'[1]ФРУКТЫ, ОВОЩИ'!$C$32</f>
        <v>0.2</v>
      </c>
      <c r="N100" s="304">
        <f>'[1]ФРУКТЫ, ОВОЩИ'!$E$32</f>
        <v>7.5</v>
      </c>
      <c r="O100" s="304">
        <f>'[1]ФРУКТЫ, ОВОЩИ'!$G$32</f>
        <v>38.1</v>
      </c>
      <c r="P100" s="303">
        <v>27</v>
      </c>
    </row>
    <row r="101" spans="1:16" s="18" customFormat="1">
      <c r="A101" s="247"/>
      <c r="B101" s="266" t="s">
        <v>8</v>
      </c>
      <c r="C101" s="218">
        <f t="shared" ref="C101:H101" si="22">C100</f>
        <v>100</v>
      </c>
      <c r="D101" s="218">
        <f t="shared" si="22"/>
        <v>0.8</v>
      </c>
      <c r="E101" s="218">
        <f t="shared" si="22"/>
        <v>0.2</v>
      </c>
      <c r="F101" s="218">
        <f t="shared" si="22"/>
        <v>7.5</v>
      </c>
      <c r="G101" s="218">
        <f t="shared" si="22"/>
        <v>38.1</v>
      </c>
      <c r="H101" s="323">
        <f t="shared" si="22"/>
        <v>27</v>
      </c>
      <c r="I101" s="247"/>
      <c r="J101" s="266" t="s">
        <v>8</v>
      </c>
      <c r="K101" s="218">
        <f t="shared" ref="K101:P101" si="23">K100</f>
        <v>100</v>
      </c>
      <c r="L101" s="218">
        <f t="shared" si="23"/>
        <v>0.8</v>
      </c>
      <c r="M101" s="218">
        <f t="shared" si="23"/>
        <v>0.2</v>
      </c>
      <c r="N101" s="218">
        <f t="shared" si="23"/>
        <v>7.5</v>
      </c>
      <c r="O101" s="246">
        <f>O100</f>
        <v>38.1</v>
      </c>
      <c r="P101" s="323">
        <f t="shared" si="23"/>
        <v>27</v>
      </c>
    </row>
    <row r="102" spans="1:16" s="18" customFormat="1" ht="15.75" customHeight="1" thickBot="1">
      <c r="A102" s="642" t="s">
        <v>32</v>
      </c>
      <c r="B102" s="643"/>
      <c r="C102" s="643"/>
      <c r="D102" s="643"/>
      <c r="E102" s="643"/>
      <c r="F102" s="643"/>
      <c r="G102" s="643"/>
      <c r="H102" s="644"/>
      <c r="I102" s="642" t="s">
        <v>32</v>
      </c>
      <c r="J102" s="643"/>
      <c r="K102" s="643"/>
      <c r="L102" s="643"/>
      <c r="M102" s="643"/>
      <c r="N102" s="643"/>
      <c r="O102" s="643"/>
      <c r="P102" s="644"/>
    </row>
    <row r="103" spans="1:16" s="18" customFormat="1" ht="16.5" customHeight="1">
      <c r="A103" s="23" t="s">
        <v>191</v>
      </c>
      <c r="B103" s="321" t="s">
        <v>188</v>
      </c>
      <c r="C103" s="320">
        <v>40</v>
      </c>
      <c r="D103" s="319">
        <f>'[1]ФРУКТЫ, ОВОЩИ'!$A$329</f>
        <v>0.4</v>
      </c>
      <c r="E103" s="319">
        <f>'[1]ФРУКТЫ, ОВОЩИ'!$C$329</f>
        <v>3.6</v>
      </c>
      <c r="F103" s="319">
        <f>'[1]ФРУКТЫ, ОВОЩИ'!$E$329</f>
        <v>3.6</v>
      </c>
      <c r="G103" s="319">
        <f>'[1]ФРУКТЫ, ОВОЩИ'!$G$329</f>
        <v>49</v>
      </c>
      <c r="H103" s="322">
        <v>0.7</v>
      </c>
      <c r="I103" s="23" t="s">
        <v>232</v>
      </c>
      <c r="J103" s="321" t="s">
        <v>188</v>
      </c>
      <c r="K103" s="320">
        <v>50</v>
      </c>
      <c r="L103" s="319">
        <f>'[1]ФРУКТЫ, ОВОЩИ'!$W$329</f>
        <v>0.5</v>
      </c>
      <c r="M103" s="319">
        <f>'[1]ФРУКТЫ, ОВОЩИ'!$Y$329</f>
        <v>4.5</v>
      </c>
      <c r="N103" s="319">
        <f>'[1]ФРУКТЫ, ОВОЩИ'!$AA$329</f>
        <v>4.5</v>
      </c>
      <c r="O103" s="319">
        <f>'[1]ФРУКТЫ, ОВОЩИ'!$AC$329</f>
        <v>61.3</v>
      </c>
      <c r="P103" s="318">
        <v>0.9</v>
      </c>
    </row>
    <row r="104" spans="1:16" s="18" customFormat="1" ht="16.5" customHeight="1">
      <c r="A104" s="88" t="s">
        <v>104</v>
      </c>
      <c r="B104" s="210" t="s">
        <v>102</v>
      </c>
      <c r="C104" s="178">
        <f>[1]СУПЫ!$E$54</f>
        <v>180</v>
      </c>
      <c r="D104" s="206">
        <f>[1]СУПЫ!$A$72</f>
        <v>1.3</v>
      </c>
      <c r="E104" s="206">
        <f>[1]СУПЫ!$C$72</f>
        <v>2.8</v>
      </c>
      <c r="F104" s="206">
        <f>[1]СУПЫ!$E$72</f>
        <v>5.6</v>
      </c>
      <c r="G104" s="206">
        <f>[1]СУПЫ!$G$72</f>
        <v>53.1</v>
      </c>
      <c r="H104" s="205">
        <v>4</v>
      </c>
      <c r="I104" s="88" t="s">
        <v>103</v>
      </c>
      <c r="J104" s="210" t="s">
        <v>102</v>
      </c>
      <c r="K104" s="178">
        <f>[1]СУПЫ!$P$54</f>
        <v>200</v>
      </c>
      <c r="L104" s="178">
        <f>[1]СУПЫ!$L$72</f>
        <v>1.4</v>
      </c>
      <c r="M104" s="178">
        <f>[1]СУПЫ!$N$72</f>
        <v>3.1</v>
      </c>
      <c r="N104" s="178">
        <f>[1]СУПЫ!$P$72</f>
        <v>6.2</v>
      </c>
      <c r="O104" s="178">
        <f>[1]СУПЫ!$R$72</f>
        <v>59</v>
      </c>
      <c r="P104" s="204">
        <v>4.4000000000000004</v>
      </c>
    </row>
    <row r="105" spans="1:16" s="18" customFormat="1" ht="16.5" customHeight="1">
      <c r="A105" s="113" t="s">
        <v>140</v>
      </c>
      <c r="B105" s="317" t="s">
        <v>139</v>
      </c>
      <c r="C105" s="195">
        <f>'[1]МЯСО, РЫБА'!$E$100</f>
        <v>60</v>
      </c>
      <c r="D105" s="192">
        <f>'[1]МЯСО, РЫБА'!$A$118</f>
        <v>8.9</v>
      </c>
      <c r="E105" s="192">
        <f>'[1]МЯСО, РЫБА'!$C$118</f>
        <v>7.4</v>
      </c>
      <c r="F105" s="192">
        <f>'[1]МЯСО, РЫБА'!$E$118</f>
        <v>11.7</v>
      </c>
      <c r="G105" s="192">
        <f>'[1]МЯСО, РЫБА'!$G$118</f>
        <v>149.1</v>
      </c>
      <c r="H105" s="191">
        <v>0.1</v>
      </c>
      <c r="I105" s="113" t="s">
        <v>233</v>
      </c>
      <c r="J105" s="317" t="s">
        <v>139</v>
      </c>
      <c r="K105" s="207">
        <f>'[1]МЯСО, РЫБА'!$P$100</f>
        <v>70</v>
      </c>
      <c r="L105" s="316">
        <f>'[1]МЯСО, РЫБА'!$L$118</f>
        <v>10.4</v>
      </c>
      <c r="M105" s="316">
        <f>'[1]МЯСО, РЫБА'!$N$118</f>
        <v>8.6</v>
      </c>
      <c r="N105" s="316">
        <f>'[1]МЯСО, РЫБА'!$P$118</f>
        <v>13.7</v>
      </c>
      <c r="O105" s="316">
        <f>'[1]МЯСО, РЫБА'!$R$118</f>
        <v>174</v>
      </c>
      <c r="P105" s="315">
        <v>0.1</v>
      </c>
    </row>
    <row r="106" spans="1:16" s="18" customFormat="1" ht="16.5" customHeight="1">
      <c r="A106" s="113" t="s">
        <v>101</v>
      </c>
      <c r="B106" s="208" t="s">
        <v>99</v>
      </c>
      <c r="C106" s="114">
        <f>[1]СОУСА!$E$14</f>
        <v>25</v>
      </c>
      <c r="D106" s="206">
        <f>[1]СОУСА!$A$33</f>
        <v>0.3</v>
      </c>
      <c r="E106" s="206">
        <f>[1]СОУСА!$C$33</f>
        <v>0.6</v>
      </c>
      <c r="F106" s="206">
        <f>[1]СОУСА!$E$33</f>
        <v>2.4</v>
      </c>
      <c r="G106" s="206">
        <f>[1]СОУСА!$G$33</f>
        <v>16.600000000000001</v>
      </c>
      <c r="H106" s="205">
        <v>0.2</v>
      </c>
      <c r="I106" s="113" t="s">
        <v>100</v>
      </c>
      <c r="J106" s="208" t="s">
        <v>99</v>
      </c>
      <c r="K106" s="207">
        <f>[1]СОУСА!$P$14</f>
        <v>30</v>
      </c>
      <c r="L106" s="206">
        <f>[1]СОУСА!$L$33</f>
        <v>0.36</v>
      </c>
      <c r="M106" s="206">
        <f>[1]СОУСА!$N$33</f>
        <v>0.72</v>
      </c>
      <c r="N106" s="206">
        <f>[1]СОУСА!$P$33</f>
        <v>2.88</v>
      </c>
      <c r="O106" s="206">
        <f>[1]СОУСА!$R$33</f>
        <v>19.920000000000002</v>
      </c>
      <c r="P106" s="205">
        <v>0.2</v>
      </c>
    </row>
    <row r="107" spans="1:16" s="18" customFormat="1" ht="16.5" customHeight="1">
      <c r="A107" s="23" t="s">
        <v>138</v>
      </c>
      <c r="B107" s="314" t="s">
        <v>136</v>
      </c>
      <c r="C107" s="200">
        <f>[1]ГАРНИРЫ!$E$232</f>
        <v>110</v>
      </c>
      <c r="D107" s="199">
        <f>[1]ГАРНИРЫ!$A$250</f>
        <v>1.4</v>
      </c>
      <c r="E107" s="199">
        <f>[1]ГАРНИРЫ!$C$250</f>
        <v>5.0999999999999996</v>
      </c>
      <c r="F107" s="199">
        <f>[1]ГАРНИРЫ!$E$250</f>
        <v>28.2</v>
      </c>
      <c r="G107" s="206">
        <f>[1]ГАРНИРЫ!$G$250</f>
        <v>164.9</v>
      </c>
      <c r="H107" s="205">
        <v>0</v>
      </c>
      <c r="I107" s="23" t="s">
        <v>137</v>
      </c>
      <c r="J107" s="314" t="s">
        <v>136</v>
      </c>
      <c r="K107" s="178">
        <f>[1]ГАРНИРЫ!$P$232</f>
        <v>150</v>
      </c>
      <c r="L107" s="206">
        <f>[1]ГАРНИРЫ!$L$250</f>
        <v>1.9</v>
      </c>
      <c r="M107" s="206">
        <f>[1]ГАРНИРЫ!$N$250</f>
        <v>6.9</v>
      </c>
      <c r="N107" s="206">
        <f>[1]ГАРНИРЫ!$P$250</f>
        <v>38.5</v>
      </c>
      <c r="O107" s="206">
        <f>[1]ГАРНИРЫ!$R$250</f>
        <v>224.8</v>
      </c>
      <c r="P107" s="205">
        <v>0</v>
      </c>
    </row>
    <row r="108" spans="1:16" s="18" customFormat="1" ht="16.5" customHeight="1">
      <c r="A108" s="313" t="s">
        <v>78</v>
      </c>
      <c r="B108" s="92" t="s">
        <v>77</v>
      </c>
      <c r="C108" s="21">
        <f>[1]НАПИТКИ!$E$225</f>
        <v>150</v>
      </c>
      <c r="D108" s="21">
        <f>[1]НАПИТКИ!$A$243</f>
        <v>1.5</v>
      </c>
      <c r="E108" s="21">
        <f>[1]НАПИТКИ!$C$243</f>
        <v>0.2</v>
      </c>
      <c r="F108" s="21">
        <f>[1]НАПИТКИ!$E$243</f>
        <v>2.8</v>
      </c>
      <c r="G108" s="21">
        <f>[1]НАПИТКИ!$G$243</f>
        <v>18.7</v>
      </c>
      <c r="H108" s="312">
        <v>6</v>
      </c>
      <c r="I108" s="313" t="s">
        <v>78</v>
      </c>
      <c r="J108" s="92" t="s">
        <v>77</v>
      </c>
      <c r="K108" s="21">
        <f>[1]НАПИТКИ!$E$225</f>
        <v>150</v>
      </c>
      <c r="L108" s="21">
        <f>[1]НАПИТКИ!$A$243</f>
        <v>1.5</v>
      </c>
      <c r="M108" s="21">
        <f>[1]НАПИТКИ!$C$243</f>
        <v>0.2</v>
      </c>
      <c r="N108" s="21">
        <f>[1]НАПИТКИ!$E$243</f>
        <v>2.8</v>
      </c>
      <c r="O108" s="21">
        <f>[1]НАПИТКИ!$G$243</f>
        <v>18.7</v>
      </c>
      <c r="P108" s="312">
        <v>6</v>
      </c>
    </row>
    <row r="109" spans="1:16" s="18" customFormat="1" ht="16.5" customHeight="1">
      <c r="A109" s="39" t="s">
        <v>19</v>
      </c>
      <c r="B109" s="37" t="s">
        <v>17</v>
      </c>
      <c r="C109" s="36">
        <f>'[1]ГАСТРОНОМИЯ, ВЫПЕЧКА'!$AA$14</f>
        <v>20</v>
      </c>
      <c r="D109" s="35">
        <f>'[1]ГАСТРОНОМИЯ, ВЫПЕЧКА'!$W$32</f>
        <v>1.6</v>
      </c>
      <c r="E109" s="35">
        <f>'[1]ГАСТРОНОМИЯ, ВЫПЕЧКА'!$Y$32</f>
        <v>0.2</v>
      </c>
      <c r="F109" s="35">
        <f>'[1]ГАСТРОНОМИЯ, ВЫПЕЧКА'!$AA$32</f>
        <v>10.199999999999999</v>
      </c>
      <c r="G109" s="35">
        <f>'[1]ГАСТРОНОМИЯ, ВЫПЕЧКА'!$AC$32</f>
        <v>49</v>
      </c>
      <c r="H109" s="34">
        <v>0</v>
      </c>
      <c r="I109" s="194" t="s">
        <v>18</v>
      </c>
      <c r="J109" s="37" t="s">
        <v>17</v>
      </c>
      <c r="K109" s="36">
        <f>'[1]ГАСТРОНОМИЯ, ВЫПЕЧКА'!$AL$14</f>
        <v>30</v>
      </c>
      <c r="L109" s="35">
        <f>'[1]ГАСТРОНОМИЯ, ВЫПЕЧКА'!$AH$32</f>
        <v>2.4</v>
      </c>
      <c r="M109" s="35">
        <f>'[1]ГАСТРОНОМИЯ, ВЫПЕЧКА'!$AJ$32</f>
        <v>0.3</v>
      </c>
      <c r="N109" s="35">
        <f>'[1]ГАСТРОНОМИЯ, ВЫПЕЧКА'!$AL$32</f>
        <v>15.3</v>
      </c>
      <c r="O109" s="35">
        <f>'[1]ГАСТРОНОМИЯ, ВЫПЕЧКА'!$AN$32</f>
        <v>73.5</v>
      </c>
      <c r="P109" s="34">
        <v>0</v>
      </c>
    </row>
    <row r="110" spans="1:16" s="18" customFormat="1" ht="16.5" customHeight="1">
      <c r="A110" s="33" t="s">
        <v>176</v>
      </c>
      <c r="B110" s="32" t="s">
        <v>15</v>
      </c>
      <c r="C110" s="25">
        <v>15</v>
      </c>
      <c r="D110" s="192">
        <f>'[1]ГАСТРОНОМИЯ, ВЫПЕЧКА'!$L$75</f>
        <v>0.8</v>
      </c>
      <c r="E110" s="192">
        <f>'[1]ГАСТРОНОМИЯ, ВЫПЕЧКА'!$N$75</f>
        <v>0.2</v>
      </c>
      <c r="F110" s="192">
        <f>'[1]ГАСТРОНОМИЯ, ВЫПЕЧКА'!$P$75</f>
        <v>7.4</v>
      </c>
      <c r="G110" s="192">
        <f>'[1]ГАСТРОНОМИЯ, ВЫПЕЧКА'!$R$75</f>
        <v>32.1</v>
      </c>
      <c r="H110" s="191">
        <v>0</v>
      </c>
      <c r="I110" s="33" t="s">
        <v>16</v>
      </c>
      <c r="J110" s="32" t="s">
        <v>15</v>
      </c>
      <c r="K110" s="25">
        <f>'[1]ГАСТРОНОМИЯ, ВЫПЕЧКА'!$AA$57</f>
        <v>20</v>
      </c>
      <c r="L110" s="192">
        <f>'[1]ГАСТРОНОМИЯ, ВЫПЕЧКА'!$W$75</f>
        <v>1</v>
      </c>
      <c r="M110" s="192">
        <f>'[1]ГАСТРОНОМИЯ, ВЫПЕЧКА'!$Y$75</f>
        <v>0.2</v>
      </c>
      <c r="N110" s="192">
        <f>'[1]ГАСТРОНОМИЯ, ВЫПЕЧКА'!$AA$75</f>
        <v>9.8000000000000007</v>
      </c>
      <c r="O110" s="192">
        <f>'[1]ГАСТРОНОМИЯ, ВЫПЕЧКА'!$AC$75</f>
        <v>42.8</v>
      </c>
      <c r="P110" s="191">
        <v>0</v>
      </c>
    </row>
    <row r="111" spans="1:16" s="18" customFormat="1">
      <c r="A111" s="311"/>
      <c r="B111" s="310" t="s">
        <v>8</v>
      </c>
      <c r="C111" s="309">
        <f t="shared" ref="C111:H111" si="24">SUM(C103:C110)</f>
        <v>600</v>
      </c>
      <c r="D111" s="308">
        <f t="shared" si="24"/>
        <v>16.200000000000003</v>
      </c>
      <c r="E111" s="308">
        <f t="shared" si="24"/>
        <v>20.099999999999998</v>
      </c>
      <c r="F111" s="308">
        <f t="shared" si="24"/>
        <v>71.900000000000006</v>
      </c>
      <c r="G111" s="308">
        <f t="shared" si="24"/>
        <v>532.5</v>
      </c>
      <c r="H111" s="307">
        <f t="shared" si="24"/>
        <v>11</v>
      </c>
      <c r="I111" s="311"/>
      <c r="J111" s="310" t="s">
        <v>8</v>
      </c>
      <c r="K111" s="309">
        <f t="shared" ref="K111:P111" si="25">SUM(K103:K110)</f>
        <v>700</v>
      </c>
      <c r="L111" s="308">
        <f t="shared" si="25"/>
        <v>19.46</v>
      </c>
      <c r="M111" s="308">
        <f t="shared" si="25"/>
        <v>24.52</v>
      </c>
      <c r="N111" s="308">
        <f t="shared" si="25"/>
        <v>93.679999999999993</v>
      </c>
      <c r="O111" s="308">
        <f>SUM(O103:O110)</f>
        <v>674.02</v>
      </c>
      <c r="P111" s="307">
        <f t="shared" si="25"/>
        <v>11.600000000000001</v>
      </c>
    </row>
    <row r="112" spans="1:16" s="18" customFormat="1" ht="15.75" customHeight="1" thickBot="1">
      <c r="A112" s="625" t="s">
        <v>14</v>
      </c>
      <c r="B112" s="626"/>
      <c r="C112" s="626"/>
      <c r="D112" s="626"/>
      <c r="E112" s="626"/>
      <c r="F112" s="626"/>
      <c r="G112" s="626"/>
      <c r="H112" s="627"/>
      <c r="I112" s="625" t="s">
        <v>14</v>
      </c>
      <c r="J112" s="626"/>
      <c r="K112" s="626"/>
      <c r="L112" s="626"/>
      <c r="M112" s="626"/>
      <c r="N112" s="626"/>
      <c r="O112" s="626"/>
      <c r="P112" s="627"/>
    </row>
    <row r="113" spans="1:16" s="18" customFormat="1" ht="16.5" customHeight="1">
      <c r="A113" s="201" t="s">
        <v>192</v>
      </c>
      <c r="B113" s="306" t="s">
        <v>189</v>
      </c>
      <c r="C113" s="305" t="str">
        <f>'[1]ЯЙЦО, ТВОРОГ, ЗАПЕКАНКИ'!$E$230</f>
        <v>90/20</v>
      </c>
      <c r="D113" s="304">
        <f>'[1]ЯЙЦО, ТВОРОГ, ЗАПЕКАНКИ'!$A$249</f>
        <v>16</v>
      </c>
      <c r="E113" s="304">
        <f>'[1]ЯЙЦО, ТВОРОГ, ЗАПЕКАНКИ'!$C$249</f>
        <v>4.8</v>
      </c>
      <c r="F113" s="304">
        <f>'[1]ЯЙЦО, ТВОРОГ, ЗАПЕКАНКИ'!$E$249</f>
        <v>32.5</v>
      </c>
      <c r="G113" s="304">
        <f>'[1]ЯЙЦО, ТВОРОГ, ЗАПЕКАНКИ'!$G$249</f>
        <v>236.3</v>
      </c>
      <c r="H113" s="303">
        <v>0.56000000000000005</v>
      </c>
      <c r="I113" s="201" t="s">
        <v>193</v>
      </c>
      <c r="J113" s="306" t="s">
        <v>189</v>
      </c>
      <c r="K113" s="305" t="str">
        <f>'[1]ЯЙЦО, ТВОРОГ, ЗАПЕКАНКИ'!$P$230</f>
        <v>100/25</v>
      </c>
      <c r="L113" s="304">
        <f>'[1]ЯЙЦО, ТВОРОГ, ЗАПЕКАНКИ'!$L$249</f>
        <v>18</v>
      </c>
      <c r="M113" s="304">
        <f>'[1]ЯЙЦО, ТВОРОГ, ЗАПЕКАНКИ'!$N$249</f>
        <v>5.5</v>
      </c>
      <c r="N113" s="304">
        <f>'[1]ЯЙЦО, ТВОРОГ, ЗАПЕКАНКИ'!$P$249</f>
        <v>37.700000000000003</v>
      </c>
      <c r="O113" s="304">
        <f>'[1]ЯЙЦО, ТВОРОГ, ЗАПЕКАНКИ'!$R$249</f>
        <v>271.39999999999998</v>
      </c>
      <c r="P113" s="303">
        <v>0.65</v>
      </c>
    </row>
    <row r="114" spans="1:16" s="18" customFormat="1" ht="16.5" hidden="1" customHeight="1">
      <c r="A114" s="302"/>
      <c r="B114" s="37"/>
      <c r="C114" s="36"/>
      <c r="D114" s="35"/>
      <c r="E114" s="35"/>
      <c r="F114" s="35"/>
      <c r="G114" s="35"/>
      <c r="H114" s="34"/>
      <c r="I114" s="302"/>
      <c r="J114" s="37"/>
      <c r="K114" s="36"/>
      <c r="L114" s="35"/>
      <c r="M114" s="35"/>
      <c r="N114" s="35"/>
      <c r="O114" s="35"/>
      <c r="P114" s="34"/>
    </row>
    <row r="115" spans="1:16" s="18" customFormat="1" ht="16.5" customHeight="1">
      <c r="A115" s="129" t="s">
        <v>70</v>
      </c>
      <c r="B115" s="72" t="s">
        <v>68</v>
      </c>
      <c r="C115" s="25">
        <f>[1]НАПИТКИ!$E$137</f>
        <v>150</v>
      </c>
      <c r="D115" s="254">
        <f>[1]НАПИТКИ!$A$155</f>
        <v>2.1</v>
      </c>
      <c r="E115" s="254">
        <f>[1]НАПИТКИ!$C$155</f>
        <v>0.03</v>
      </c>
      <c r="F115" s="254">
        <f>[1]НАПИТКИ!$E$155</f>
        <v>14.9</v>
      </c>
      <c r="G115" s="254">
        <f>[1]НАПИТКИ!$G$155</f>
        <v>67.900000000000006</v>
      </c>
      <c r="H115" s="253">
        <v>0.8</v>
      </c>
      <c r="I115" s="129" t="s">
        <v>69</v>
      </c>
      <c r="J115" s="72" t="s">
        <v>68</v>
      </c>
      <c r="K115" s="25">
        <f>[1]НАПИТКИ!$P$137</f>
        <v>180</v>
      </c>
      <c r="L115" s="252">
        <f>[1]НАПИТКИ!$L$155</f>
        <v>2.5</v>
      </c>
      <c r="M115" s="252">
        <f>[1]НАПИТКИ!$N$155</f>
        <v>3.5999999999999997E-2</v>
      </c>
      <c r="N115" s="252">
        <f>[1]НАПИТКИ!$P$155</f>
        <v>17.899999999999999</v>
      </c>
      <c r="O115" s="252">
        <f>[1]НАПИТКИ!$R$155</f>
        <v>81.5</v>
      </c>
      <c r="P115" s="251">
        <v>0.9</v>
      </c>
    </row>
    <row r="116" spans="1:16" s="18" customFormat="1" ht="17.25" customHeight="1" thickBot="1">
      <c r="A116" s="301"/>
      <c r="B116" s="298" t="s">
        <v>8</v>
      </c>
      <c r="C116" s="297">
        <f>SUM(C113:C115)+110</f>
        <v>260</v>
      </c>
      <c r="D116" s="296">
        <f t="shared" ref="D116:H116" si="26">SUM(D113:D115)</f>
        <v>18.100000000000001</v>
      </c>
      <c r="E116" s="296">
        <f t="shared" si="26"/>
        <v>4.83</v>
      </c>
      <c r="F116" s="296">
        <f t="shared" si="26"/>
        <v>47.4</v>
      </c>
      <c r="G116" s="296">
        <f t="shared" si="26"/>
        <v>304.20000000000005</v>
      </c>
      <c r="H116" s="300">
        <f t="shared" si="26"/>
        <v>1.36</v>
      </c>
      <c r="I116" s="299"/>
      <c r="J116" s="298" t="s">
        <v>8</v>
      </c>
      <c r="K116" s="297">
        <f>SUM(K113:K115)+125</f>
        <v>305</v>
      </c>
      <c r="L116" s="296">
        <f t="shared" ref="L116:P116" si="27">SUM(L113:L115)</f>
        <v>20.5</v>
      </c>
      <c r="M116" s="296">
        <f t="shared" si="27"/>
        <v>5.5359999999999996</v>
      </c>
      <c r="N116" s="296">
        <f t="shared" si="27"/>
        <v>55.6</v>
      </c>
      <c r="O116" s="296">
        <f>SUM(O113:O115)</f>
        <v>352.9</v>
      </c>
      <c r="P116" s="295">
        <f t="shared" si="27"/>
        <v>1.55</v>
      </c>
    </row>
    <row r="117" spans="1:16" s="18" customFormat="1" ht="16.5" customHeight="1" thickBot="1">
      <c r="A117" s="294"/>
      <c r="B117" s="293" t="s">
        <v>7</v>
      </c>
      <c r="C117" s="292">
        <f t="shared" ref="C117:H117" si="28">C98+C101+C111+C116</f>
        <v>1310</v>
      </c>
      <c r="D117" s="291">
        <f t="shared" si="28"/>
        <v>50</v>
      </c>
      <c r="E117" s="291">
        <f t="shared" si="28"/>
        <v>43.73</v>
      </c>
      <c r="F117" s="291">
        <f t="shared" si="28"/>
        <v>158</v>
      </c>
      <c r="G117" s="291">
        <f t="shared" si="28"/>
        <v>1225.9000000000001</v>
      </c>
      <c r="H117" s="290">
        <f t="shared" si="28"/>
        <v>41.36</v>
      </c>
      <c r="I117" s="289"/>
      <c r="J117" s="288" t="s">
        <v>7</v>
      </c>
      <c r="K117" s="287">
        <f t="shared" ref="K117:P117" si="29">K98+K101+K111+K116</f>
        <v>1530</v>
      </c>
      <c r="L117" s="286">
        <f t="shared" si="29"/>
        <v>58.66</v>
      </c>
      <c r="M117" s="286">
        <f t="shared" si="29"/>
        <v>51.956000000000003</v>
      </c>
      <c r="N117" s="286">
        <f t="shared" si="29"/>
        <v>198.78</v>
      </c>
      <c r="O117" s="286">
        <f>O98+O101+O111+O116</f>
        <v>1497.8200000000002</v>
      </c>
      <c r="P117" s="285">
        <f t="shared" si="29"/>
        <v>42.65</v>
      </c>
    </row>
    <row r="118" spans="1:16" s="18" customFormat="1" ht="14.25" customHeight="1" thickBot="1">
      <c r="A118" s="609" t="s">
        <v>55</v>
      </c>
      <c r="B118" s="648" t="s">
        <v>54</v>
      </c>
      <c r="C118" s="648" t="s">
        <v>53</v>
      </c>
      <c r="D118" s="686" t="s">
        <v>52</v>
      </c>
      <c r="E118" s="686"/>
      <c r="F118" s="686"/>
      <c r="G118" s="648" t="s">
        <v>51</v>
      </c>
      <c r="H118" s="650" t="s">
        <v>50</v>
      </c>
      <c r="I118" s="609" t="s">
        <v>55</v>
      </c>
      <c r="J118" s="648" t="s">
        <v>54</v>
      </c>
      <c r="K118" s="648" t="s">
        <v>53</v>
      </c>
      <c r="L118" s="660" t="s">
        <v>52</v>
      </c>
      <c r="M118" s="660"/>
      <c r="N118" s="660"/>
      <c r="O118" s="648" t="s">
        <v>51</v>
      </c>
      <c r="P118" s="664" t="s">
        <v>50</v>
      </c>
    </row>
    <row r="119" spans="1:16" s="18" customFormat="1" ht="39.75" customHeight="1" thickBot="1">
      <c r="A119" s="610"/>
      <c r="B119" s="649"/>
      <c r="C119" s="649"/>
      <c r="D119" s="283" t="s">
        <v>49</v>
      </c>
      <c r="E119" s="284" t="s">
        <v>48</v>
      </c>
      <c r="F119" s="283" t="s">
        <v>47</v>
      </c>
      <c r="G119" s="649"/>
      <c r="H119" s="651"/>
      <c r="I119" s="610"/>
      <c r="J119" s="649"/>
      <c r="K119" s="649"/>
      <c r="L119" s="283" t="s">
        <v>49</v>
      </c>
      <c r="M119" s="284" t="s">
        <v>48</v>
      </c>
      <c r="N119" s="283" t="s">
        <v>47</v>
      </c>
      <c r="O119" s="649"/>
      <c r="P119" s="665"/>
    </row>
    <row r="120" spans="1:16" s="18" customFormat="1" ht="15" customHeight="1" thickBot="1">
      <c r="A120" s="711" t="s">
        <v>135</v>
      </c>
      <c r="B120" s="712"/>
      <c r="C120" s="712"/>
      <c r="D120" s="712"/>
      <c r="E120" s="712"/>
      <c r="F120" s="712"/>
      <c r="G120" s="712"/>
      <c r="H120" s="713"/>
      <c r="I120" s="645" t="s">
        <v>135</v>
      </c>
      <c r="J120" s="646"/>
      <c r="K120" s="646"/>
      <c r="L120" s="646"/>
      <c r="M120" s="646"/>
      <c r="N120" s="646"/>
      <c r="O120" s="646"/>
      <c r="P120" s="647"/>
    </row>
    <row r="121" spans="1:16" s="18" customFormat="1" ht="15" customHeight="1" thickBot="1">
      <c r="A121" s="639" t="s">
        <v>45</v>
      </c>
      <c r="B121" s="640"/>
      <c r="C121" s="640"/>
      <c r="D121" s="640"/>
      <c r="E121" s="640"/>
      <c r="F121" s="640"/>
      <c r="G121" s="640"/>
      <c r="H121" s="641"/>
      <c r="I121" s="639" t="s">
        <v>45</v>
      </c>
      <c r="J121" s="640"/>
      <c r="K121" s="640"/>
      <c r="L121" s="640"/>
      <c r="M121" s="640"/>
      <c r="N121" s="640"/>
      <c r="O121" s="640"/>
      <c r="P121" s="641"/>
    </row>
    <row r="122" spans="1:16" s="18" customFormat="1" ht="16.5" customHeight="1">
      <c r="A122" s="39" t="s">
        <v>197</v>
      </c>
      <c r="B122" s="282" t="s">
        <v>43</v>
      </c>
      <c r="C122" s="74">
        <f>'[1]КАШИ, СУПЫ МОЛ'!$AE$151</f>
        <v>150</v>
      </c>
      <c r="D122" s="73">
        <f>'[1]КАШИ, СУПЫ МОЛ'!$W$161</f>
        <v>4.4000000000000004</v>
      </c>
      <c r="E122" s="73">
        <f>'[1]КАШИ, СУПЫ МОЛ'!$Y$161</f>
        <v>4.3</v>
      </c>
      <c r="F122" s="73">
        <f>'[1]КАШИ, СУПЫ МОЛ'!$AA$161</f>
        <v>19.5</v>
      </c>
      <c r="G122" s="73">
        <f>'[1]КАШИ, СУПЫ МОЛ'!$AC$161</f>
        <v>134.9</v>
      </c>
      <c r="H122" s="152">
        <v>0</v>
      </c>
      <c r="I122" s="39" t="s">
        <v>44</v>
      </c>
      <c r="J122" s="282" t="s">
        <v>43</v>
      </c>
      <c r="K122" s="74">
        <f>'[1]КАШИ, СУПЫ МОЛ'!$P$143</f>
        <v>200</v>
      </c>
      <c r="L122" s="73">
        <f>'[1]КАШИ, СУПЫ МОЛ'!$L$161</f>
        <v>5.9</v>
      </c>
      <c r="M122" s="73">
        <f>'[1]КАШИ, СУПЫ МОЛ'!$N$161</f>
        <v>5.7</v>
      </c>
      <c r="N122" s="73">
        <f>'[1]КАШИ, СУПЫ МОЛ'!$P$161</f>
        <v>26</v>
      </c>
      <c r="O122" s="73">
        <f>'[1]КАШИ, СУПЫ МОЛ'!$R$161</f>
        <v>179.9</v>
      </c>
      <c r="P122" s="152">
        <v>0</v>
      </c>
    </row>
    <row r="123" spans="1:16" s="18" customFormat="1" ht="16.5" customHeight="1">
      <c r="A123" s="39" t="s">
        <v>111</v>
      </c>
      <c r="B123" s="222" t="s">
        <v>109</v>
      </c>
      <c r="C123" s="223">
        <f>[1]НАПИТКИ!$E$94</f>
        <v>150</v>
      </c>
      <c r="D123" s="178">
        <f>[1]НАПИТКИ!$A$112</f>
        <v>1.9</v>
      </c>
      <c r="E123" s="178">
        <f>[1]НАПИТКИ!$C$112</f>
        <v>0.3</v>
      </c>
      <c r="F123" s="178">
        <f>[1]НАПИТКИ!$E$112</f>
        <v>19.5</v>
      </c>
      <c r="G123" s="178">
        <f>[1]НАПИТКИ!$G$112</f>
        <v>88.7</v>
      </c>
      <c r="H123" s="204">
        <v>0.5</v>
      </c>
      <c r="I123" s="39" t="s">
        <v>110</v>
      </c>
      <c r="J123" s="222" t="s">
        <v>109</v>
      </c>
      <c r="K123" s="178">
        <f>[1]НАПИТКИ!$P$94</f>
        <v>180</v>
      </c>
      <c r="L123" s="206">
        <f>[1]НАПИТКИ!$L$112</f>
        <v>2.2999999999999998</v>
      </c>
      <c r="M123" s="206">
        <f>[1]НАПИТКИ!$N$112</f>
        <v>0.4</v>
      </c>
      <c r="N123" s="206">
        <f>[1]НАПИТКИ!$P$112</f>
        <v>23.4</v>
      </c>
      <c r="O123" s="206">
        <f>[1]НАПИТКИ!$R$112</f>
        <v>106.4</v>
      </c>
      <c r="P123" s="205">
        <v>0.6</v>
      </c>
    </row>
    <row r="124" spans="1:16" s="18" customFormat="1" ht="16.5" customHeight="1">
      <c r="A124" s="23" t="s">
        <v>39</v>
      </c>
      <c r="B124" s="72" t="s">
        <v>38</v>
      </c>
      <c r="C124" s="25">
        <f>'[1]ГАСТРОНОМИЯ, ВЫПЕЧКА'!$AA$276</f>
        <v>15</v>
      </c>
      <c r="D124" s="20">
        <f>'[1]ГАСТРОНОМИЯ, ВЫПЕЧКА'!$W$294</f>
        <v>3.6</v>
      </c>
      <c r="E124" s="20">
        <f>'[1]ГАСТРОНОМИЯ, ВЫПЕЧКА'!$Y$294</f>
        <v>4.5</v>
      </c>
      <c r="F124" s="20">
        <f>'[1]ГАСТРОНОМИЯ, ВЫПЕЧКА'!$AA$294</f>
        <v>0</v>
      </c>
      <c r="G124" s="20">
        <f>'[1]ГАСТРОНОМИЯ, ВЫПЕЧКА'!$AC$294</f>
        <v>55.7</v>
      </c>
      <c r="H124" s="19">
        <v>0.1</v>
      </c>
      <c r="I124" s="23" t="s">
        <v>39</v>
      </c>
      <c r="J124" s="72" t="s">
        <v>38</v>
      </c>
      <c r="K124" s="25">
        <f>'[1]ГАСТРОНОМИЯ, ВЫПЕЧКА'!$AA$276</f>
        <v>15</v>
      </c>
      <c r="L124" s="20">
        <f>'[1]ГАСТРОНОМИЯ, ВЫПЕЧКА'!$W$294</f>
        <v>3.6</v>
      </c>
      <c r="M124" s="20">
        <f>'[1]ГАСТРОНОМИЯ, ВЫПЕЧКА'!$Y$294</f>
        <v>4.5</v>
      </c>
      <c r="N124" s="20">
        <f>'[1]ГАСТРОНОМИЯ, ВЫПЕЧКА'!$AA$294</f>
        <v>0</v>
      </c>
      <c r="O124" s="20">
        <f>'[1]ГАСТРОНОМИЯ, ВЫПЕЧКА'!$AC$294</f>
        <v>55.7</v>
      </c>
      <c r="P124" s="19">
        <v>0.1</v>
      </c>
    </row>
    <row r="125" spans="1:16" s="18" customFormat="1" ht="16.5" customHeight="1">
      <c r="A125" s="39" t="s">
        <v>19</v>
      </c>
      <c r="B125" s="37" t="s">
        <v>17</v>
      </c>
      <c r="C125" s="36">
        <f>'[1]ГАСТРОНОМИЯ, ВЫПЕЧКА'!$AA$14</f>
        <v>20</v>
      </c>
      <c r="D125" s="35">
        <f>'[1]ГАСТРОНОМИЯ, ВЫПЕЧКА'!$W$32</f>
        <v>1.6</v>
      </c>
      <c r="E125" s="35">
        <f>'[1]ГАСТРОНОМИЯ, ВЫПЕЧКА'!$Y$32</f>
        <v>0.2</v>
      </c>
      <c r="F125" s="35">
        <f>'[1]ГАСТРОНОМИЯ, ВЫПЕЧКА'!$AA$32</f>
        <v>10.199999999999999</v>
      </c>
      <c r="G125" s="35">
        <f>'[1]ГАСТРОНОМИЯ, ВЫПЕЧКА'!$AC$32</f>
        <v>49</v>
      </c>
      <c r="H125" s="34">
        <v>0</v>
      </c>
      <c r="I125" s="39" t="s">
        <v>37</v>
      </c>
      <c r="J125" s="37" t="s">
        <v>17</v>
      </c>
      <c r="K125" s="36">
        <f>'[1]ГАСТРОНОМИЯ, ВЫПЕЧКА'!$AW$14</f>
        <v>25</v>
      </c>
      <c r="L125" s="35">
        <f>'[1]ГАСТРОНОМИЯ, ВЫПЕЧКА'!$AS$32</f>
        <v>2</v>
      </c>
      <c r="M125" s="35">
        <f>'[1]ГАСТРОНОМИЯ, ВЫПЕЧКА'!$AU$32</f>
        <v>0.3</v>
      </c>
      <c r="N125" s="35">
        <f>'[1]ГАСТРОНОМИЯ, ВЫПЕЧКА'!$AW$32</f>
        <v>12.8</v>
      </c>
      <c r="O125" s="35">
        <f>'[1]ГАСТРОНОМИЯ, ВЫПЕЧКА'!$AY$32</f>
        <v>61.3</v>
      </c>
      <c r="P125" s="34">
        <v>0</v>
      </c>
    </row>
    <row r="126" spans="1:16" s="18" customFormat="1" ht="16.5" customHeight="1">
      <c r="A126" s="33" t="s">
        <v>16</v>
      </c>
      <c r="B126" s="32" t="s">
        <v>15</v>
      </c>
      <c r="C126" s="25">
        <f>'[1]ГАСТРОНОМИЯ, ВЫПЕЧКА'!$AA$57</f>
        <v>20</v>
      </c>
      <c r="D126" s="71">
        <f>'[1]ГАСТРОНОМИЯ, ВЫПЕЧКА'!$W$75</f>
        <v>1</v>
      </c>
      <c r="E126" s="71">
        <f>'[1]ГАСТРОНОМИЯ, ВЫПЕЧКА'!$Y$75</f>
        <v>0.2</v>
      </c>
      <c r="F126" s="71">
        <f>'[1]ГАСТРОНОМИЯ, ВЫПЕЧКА'!$AA$75</f>
        <v>9.8000000000000007</v>
      </c>
      <c r="G126" s="71">
        <f>'[1]ГАСТРОНОМИЯ, ВЫПЕЧКА'!$AC$75</f>
        <v>42.8</v>
      </c>
      <c r="H126" s="198">
        <v>0</v>
      </c>
      <c r="I126" s="33"/>
      <c r="J126" s="32"/>
      <c r="K126" s="25"/>
      <c r="L126" s="192"/>
      <c r="M126" s="192"/>
      <c r="N126" s="192"/>
      <c r="O126" s="192"/>
      <c r="P126" s="191"/>
    </row>
    <row r="127" spans="1:16" s="18" customFormat="1">
      <c r="A127" s="250"/>
      <c r="B127" s="219" t="s">
        <v>8</v>
      </c>
      <c r="C127" s="218">
        <f t="shared" ref="C127:H127" si="30">SUM(C122:C126)</f>
        <v>355</v>
      </c>
      <c r="D127" s="246">
        <f t="shared" si="30"/>
        <v>12.5</v>
      </c>
      <c r="E127" s="246">
        <f t="shared" si="30"/>
        <v>9.4999999999999982</v>
      </c>
      <c r="F127" s="246">
        <f t="shared" si="30"/>
        <v>59</v>
      </c>
      <c r="G127" s="246">
        <f t="shared" si="30"/>
        <v>371.1</v>
      </c>
      <c r="H127" s="69">
        <f t="shared" si="30"/>
        <v>0.6</v>
      </c>
      <c r="I127" s="281"/>
      <c r="J127" s="219" t="s">
        <v>8</v>
      </c>
      <c r="K127" s="218">
        <f t="shared" ref="K127:P127" si="31">SUM(K122:K126)</f>
        <v>420</v>
      </c>
      <c r="L127" s="246">
        <f t="shared" si="31"/>
        <v>13.799999999999999</v>
      </c>
      <c r="M127" s="246">
        <f t="shared" si="31"/>
        <v>10.900000000000002</v>
      </c>
      <c r="N127" s="246">
        <f t="shared" si="31"/>
        <v>62.2</v>
      </c>
      <c r="O127" s="246">
        <f>SUM(O122:O126)</f>
        <v>403.3</v>
      </c>
      <c r="P127" s="69">
        <f t="shared" si="31"/>
        <v>0.7</v>
      </c>
    </row>
    <row r="128" spans="1:16" s="18" customFormat="1" ht="15.75" customHeight="1" thickBot="1">
      <c r="A128" s="642" t="s">
        <v>35</v>
      </c>
      <c r="B128" s="643"/>
      <c r="C128" s="643"/>
      <c r="D128" s="643"/>
      <c r="E128" s="643"/>
      <c r="F128" s="643"/>
      <c r="G128" s="643"/>
      <c r="H128" s="644"/>
      <c r="I128" s="642" t="s">
        <v>35</v>
      </c>
      <c r="J128" s="643"/>
      <c r="K128" s="643"/>
      <c r="L128" s="643"/>
      <c r="M128" s="643"/>
      <c r="N128" s="643"/>
      <c r="O128" s="643"/>
      <c r="P128" s="644"/>
    </row>
    <row r="129" spans="1:16" s="18" customFormat="1" ht="16.5" customHeight="1">
      <c r="A129" s="23" t="s">
        <v>11</v>
      </c>
      <c r="B129" s="179" t="s">
        <v>67</v>
      </c>
      <c r="C129" s="178">
        <f>[1]НАПИТКИ!$E$449</f>
        <v>150</v>
      </c>
      <c r="D129" s="25">
        <f>[1]НАПИТКИ!$A$469</f>
        <v>4.2</v>
      </c>
      <c r="E129" s="25">
        <f>[1]НАПИТКИ!$C$469</f>
        <v>3.3</v>
      </c>
      <c r="F129" s="25">
        <f>[1]НАПИТКИ!$E$469</f>
        <v>6.1</v>
      </c>
      <c r="G129" s="25">
        <f>[1]НАПИТКИ!$G$469</f>
        <v>70.900000000000006</v>
      </c>
      <c r="H129" s="24">
        <v>1</v>
      </c>
      <c r="I129" s="23" t="s">
        <v>10</v>
      </c>
      <c r="J129" s="179" t="s">
        <v>67</v>
      </c>
      <c r="K129" s="21">
        <f>[1]НАПИТКИ!$P$449</f>
        <v>180</v>
      </c>
      <c r="L129" s="20">
        <f>[1]НАПИТКИ!$L$469</f>
        <v>5</v>
      </c>
      <c r="M129" s="20">
        <f>[1]НАПИТКИ!$N$469</f>
        <v>4</v>
      </c>
      <c r="N129" s="20">
        <f>[1]НАПИТКИ!$P$469</f>
        <v>7.3</v>
      </c>
      <c r="O129" s="20">
        <f>[1]НАПИТКИ!$R$469</f>
        <v>85.1</v>
      </c>
      <c r="P129" s="19">
        <v>1.2</v>
      </c>
    </row>
    <row r="130" spans="1:16" s="18" customFormat="1">
      <c r="A130" s="247"/>
      <c r="B130" s="219" t="s">
        <v>8</v>
      </c>
      <c r="C130" s="218">
        <f t="shared" ref="C130:H130" si="32">C129</f>
        <v>150</v>
      </c>
      <c r="D130" s="218">
        <f t="shared" si="32"/>
        <v>4.2</v>
      </c>
      <c r="E130" s="218">
        <f t="shared" si="32"/>
        <v>3.3</v>
      </c>
      <c r="F130" s="218">
        <f t="shared" si="32"/>
        <v>6.1</v>
      </c>
      <c r="G130" s="218">
        <f t="shared" si="32"/>
        <v>70.900000000000006</v>
      </c>
      <c r="H130" s="245">
        <f t="shared" si="32"/>
        <v>1</v>
      </c>
      <c r="I130" s="247"/>
      <c r="J130" s="219" t="s">
        <v>8</v>
      </c>
      <c r="K130" s="218">
        <f t="shared" ref="K130:P130" si="33">K129</f>
        <v>180</v>
      </c>
      <c r="L130" s="246">
        <f t="shared" si="33"/>
        <v>5</v>
      </c>
      <c r="M130" s="246">
        <f t="shared" si="33"/>
        <v>4</v>
      </c>
      <c r="N130" s="246">
        <f t="shared" si="33"/>
        <v>7.3</v>
      </c>
      <c r="O130" s="246">
        <f t="shared" si="33"/>
        <v>85.1</v>
      </c>
      <c r="P130" s="245">
        <f t="shared" si="33"/>
        <v>1.2</v>
      </c>
    </row>
    <row r="131" spans="1:16" s="18" customFormat="1" ht="15.75" customHeight="1" thickBot="1">
      <c r="A131" s="642" t="s">
        <v>32</v>
      </c>
      <c r="B131" s="643"/>
      <c r="C131" s="643"/>
      <c r="D131" s="643"/>
      <c r="E131" s="643"/>
      <c r="F131" s="643"/>
      <c r="G131" s="643"/>
      <c r="H131" s="644"/>
      <c r="I131" s="642" t="s">
        <v>32</v>
      </c>
      <c r="J131" s="643"/>
      <c r="K131" s="643"/>
      <c r="L131" s="643"/>
      <c r="M131" s="643"/>
      <c r="N131" s="643"/>
      <c r="O131" s="643"/>
      <c r="P131" s="644"/>
    </row>
    <row r="132" spans="1:16" s="18" customFormat="1" ht="16.5" customHeight="1">
      <c r="A132" s="23" t="s">
        <v>173</v>
      </c>
      <c r="B132" s="211" t="s">
        <v>194</v>
      </c>
      <c r="C132" s="150">
        <f>'[1]ФРУКТЫ, ОВОЩИ'!$E$57</f>
        <v>40</v>
      </c>
      <c r="D132" s="181">
        <f>'[1]ФРУКТЫ, ОВОЩИ'!$A$71</f>
        <v>0.4</v>
      </c>
      <c r="E132" s="181">
        <f>'[1]ФРУКТЫ, ОВОЩИ'!$C$71</f>
        <v>0.1</v>
      </c>
      <c r="F132" s="181">
        <f>'[1]ФРУКТЫ, ОВОЩИ'!$E$71</f>
        <v>1.8</v>
      </c>
      <c r="G132" s="181">
        <f>'[1]ФРУКТЫ, ОВОЩИ'!$G$71</f>
        <v>9.8000000000000007</v>
      </c>
      <c r="H132" s="180">
        <v>2</v>
      </c>
      <c r="I132" s="23" t="s">
        <v>174</v>
      </c>
      <c r="J132" s="211" t="s">
        <v>194</v>
      </c>
      <c r="K132" s="150">
        <v>50</v>
      </c>
      <c r="L132" s="181">
        <f>'[1]ФРУКТЫ, ОВОЩИ'!$W$71</f>
        <v>0.5</v>
      </c>
      <c r="M132" s="181">
        <f>'[1]ФРУКТЫ, ОВОЩИ'!$Y$71</f>
        <v>0.1</v>
      </c>
      <c r="N132" s="181">
        <f>'[1]ФРУКТЫ, ОВОЩИ'!$AA$71</f>
        <v>2.2999999999999998</v>
      </c>
      <c r="O132" s="181">
        <f>'[1]ФРУКТЫ, ОВОЩИ'!$AC$71</f>
        <v>12.3</v>
      </c>
      <c r="P132" s="180">
        <v>2.5</v>
      </c>
    </row>
    <row r="133" spans="1:16" s="18" customFormat="1" ht="16.5" customHeight="1">
      <c r="A133" s="88" t="s">
        <v>88</v>
      </c>
      <c r="B133" s="280" t="s">
        <v>86</v>
      </c>
      <c r="C133" s="178">
        <f>[1]СУПЫ!$E$267</f>
        <v>180</v>
      </c>
      <c r="D133" s="206">
        <f>[1]СУПЫ!$A$285</f>
        <v>4.0999999999999996</v>
      </c>
      <c r="E133" s="206">
        <f>[1]СУПЫ!$C$285</f>
        <v>3</v>
      </c>
      <c r="F133" s="206">
        <f>[1]СУПЫ!$E$285</f>
        <v>11.3</v>
      </c>
      <c r="G133" s="206">
        <f>[1]СУПЫ!$G$285</f>
        <v>89</v>
      </c>
      <c r="H133" s="205">
        <v>2.2999999999999998</v>
      </c>
      <c r="I133" s="88" t="s">
        <v>87</v>
      </c>
      <c r="J133" s="280" t="s">
        <v>86</v>
      </c>
      <c r="K133" s="178">
        <f>[1]СУПЫ!$P$267</f>
        <v>200</v>
      </c>
      <c r="L133" s="178">
        <f>[1]СУПЫ!$L$285</f>
        <v>4.5999999999999996</v>
      </c>
      <c r="M133" s="178">
        <f>[1]СУПЫ!$N$285</f>
        <v>3.3</v>
      </c>
      <c r="N133" s="178">
        <f>[1]СУПЫ!$P$285</f>
        <v>12.6</v>
      </c>
      <c r="O133" s="178">
        <f>[1]СУПЫ!$R$285</f>
        <v>98.9</v>
      </c>
      <c r="P133" s="204">
        <v>2.5</v>
      </c>
    </row>
    <row r="134" spans="1:16" s="18" customFormat="1" ht="16.5" customHeight="1">
      <c r="A134" s="39" t="s">
        <v>198</v>
      </c>
      <c r="B134" s="279" t="s">
        <v>134</v>
      </c>
      <c r="C134" s="178">
        <f>'[1]МЯСО, РЫБА'!$AA$273</f>
        <v>190</v>
      </c>
      <c r="D134" s="91">
        <f>'[1]МЯСО, РЫБА'!$W$292</f>
        <v>25.3</v>
      </c>
      <c r="E134" s="91">
        <f>'[1]МЯСО, РЫБА'!$Y$292</f>
        <v>19.3</v>
      </c>
      <c r="F134" s="91">
        <f>'[1]МЯСО, РЫБА'!$AA$292</f>
        <v>29.6</v>
      </c>
      <c r="G134" s="91">
        <f>'[1]МЯСО, РЫБА'!$AC$292</f>
        <v>393.3</v>
      </c>
      <c r="H134" s="90">
        <v>1.87</v>
      </c>
      <c r="I134" s="39" t="s">
        <v>199</v>
      </c>
      <c r="J134" s="279" t="s">
        <v>134</v>
      </c>
      <c r="K134" s="46">
        <f>'[1]МЯСО, РЫБА'!$AL$273</f>
        <v>230</v>
      </c>
      <c r="L134" s="91">
        <f>'[1]МЯСО, РЫБА'!$AH$292</f>
        <v>30.6</v>
      </c>
      <c r="M134" s="91">
        <f>'[1]МЯСО, РЫБА'!$AJ$292</f>
        <v>23.4</v>
      </c>
      <c r="N134" s="91">
        <f>'[1]МЯСО, РЫБА'!$AL$292</f>
        <v>35.9</v>
      </c>
      <c r="O134" s="91">
        <f>'[1]МЯСО, РЫБА'!$AN$292</f>
        <v>476.1</v>
      </c>
      <c r="P134" s="90">
        <v>2.2999999999999998</v>
      </c>
    </row>
    <row r="135" spans="1:16" s="18" customFormat="1" ht="16.5" customHeight="1">
      <c r="A135" s="39" t="s">
        <v>60</v>
      </c>
      <c r="B135" s="72" t="s">
        <v>58</v>
      </c>
      <c r="C135" s="25">
        <f>[1]НАПИТКИ!$E$180</f>
        <v>150</v>
      </c>
      <c r="D135" s="71">
        <f>[1]НАПИТКИ!$A$200</f>
        <v>0.5</v>
      </c>
      <c r="E135" s="71">
        <f>[1]НАПИТКИ!$C$200</f>
        <v>0</v>
      </c>
      <c r="F135" s="71">
        <f>[1]НАПИТКИ!$E$200</f>
        <v>17.3</v>
      </c>
      <c r="G135" s="71">
        <f>[1]НАПИТКИ!$G$200</f>
        <v>71.2</v>
      </c>
      <c r="H135" s="278">
        <v>45</v>
      </c>
      <c r="I135" s="39" t="s">
        <v>59</v>
      </c>
      <c r="J135" s="72" t="s">
        <v>58</v>
      </c>
      <c r="K135" s="25">
        <f>[1]НАПИТКИ!$P$180</f>
        <v>180</v>
      </c>
      <c r="L135" s="71">
        <f>[1]НАПИТКИ!$L$200</f>
        <v>0.6</v>
      </c>
      <c r="M135" s="71">
        <f>[1]НАПИТКИ!$N$200</f>
        <v>0</v>
      </c>
      <c r="N135" s="71">
        <f>[1]НАПИТКИ!$P$200</f>
        <v>20.8</v>
      </c>
      <c r="O135" s="71">
        <f>[1]НАПИТКИ!$R$200</f>
        <v>85.4</v>
      </c>
      <c r="P135" s="278">
        <v>54</v>
      </c>
    </row>
    <row r="136" spans="1:16" s="18" customFormat="1" ht="16.5" customHeight="1">
      <c r="A136" s="39" t="s">
        <v>19</v>
      </c>
      <c r="B136" s="37" t="s">
        <v>17</v>
      </c>
      <c r="C136" s="36">
        <f>'[1]ГАСТРОНОМИЯ, ВЫПЕЧКА'!$AA$14</f>
        <v>20</v>
      </c>
      <c r="D136" s="35">
        <f>'[1]ГАСТРОНОМИЯ, ВЫПЕЧКА'!$W$32</f>
        <v>1.6</v>
      </c>
      <c r="E136" s="35">
        <f>'[1]ГАСТРОНОМИЯ, ВЫПЕЧКА'!$Y$32</f>
        <v>0.2</v>
      </c>
      <c r="F136" s="35">
        <f>'[1]ГАСТРОНОМИЯ, ВЫПЕЧКА'!$AA$32</f>
        <v>10.199999999999999</v>
      </c>
      <c r="G136" s="35">
        <f>'[1]ГАСТРОНОМИЯ, ВЫПЕЧКА'!$AC$32</f>
        <v>49</v>
      </c>
      <c r="H136" s="34">
        <v>0</v>
      </c>
      <c r="I136" s="194" t="s">
        <v>18</v>
      </c>
      <c r="J136" s="37" t="s">
        <v>17</v>
      </c>
      <c r="K136" s="36">
        <f>'[1]ГАСТРОНОМИЯ, ВЫПЕЧКА'!$AL$14</f>
        <v>30</v>
      </c>
      <c r="L136" s="35">
        <f>'[1]ГАСТРОНОМИЯ, ВЫПЕЧКА'!$AH$32</f>
        <v>2.4</v>
      </c>
      <c r="M136" s="35">
        <f>'[1]ГАСТРОНОМИЯ, ВЫПЕЧКА'!$AJ$32</f>
        <v>0.3</v>
      </c>
      <c r="N136" s="35">
        <f>'[1]ГАСТРОНОМИЯ, ВЫПЕЧКА'!$AL$32</f>
        <v>15.3</v>
      </c>
      <c r="O136" s="35">
        <f>'[1]ГАСТРОНОМИЯ, ВЫПЕЧКА'!$AN$32</f>
        <v>73.5</v>
      </c>
      <c r="P136" s="34">
        <v>0</v>
      </c>
    </row>
    <row r="137" spans="1:16" s="18" customFormat="1" ht="16.5" customHeight="1">
      <c r="A137" s="33" t="s">
        <v>176</v>
      </c>
      <c r="B137" s="32" t="s">
        <v>15</v>
      </c>
      <c r="C137" s="25">
        <v>15</v>
      </c>
      <c r="D137" s="192">
        <f>'[1]ГАСТРОНОМИЯ, ВЫПЕЧКА'!$L$75</f>
        <v>0.8</v>
      </c>
      <c r="E137" s="192">
        <f>'[1]ГАСТРОНОМИЯ, ВЫПЕЧКА'!$N$75</f>
        <v>0.2</v>
      </c>
      <c r="F137" s="192">
        <f>'[1]ГАСТРОНОМИЯ, ВЫПЕЧКА'!$P$75</f>
        <v>7.4</v>
      </c>
      <c r="G137" s="192">
        <f>'[1]ГАСТРОНОМИЯ, ВЫПЕЧКА'!$R$75</f>
        <v>32.1</v>
      </c>
      <c r="H137" s="191">
        <v>0</v>
      </c>
      <c r="I137" s="33" t="s">
        <v>16</v>
      </c>
      <c r="J137" s="32" t="s">
        <v>15</v>
      </c>
      <c r="K137" s="25">
        <f>'[1]ГАСТРОНОМИЯ, ВЫПЕЧКА'!$AA$57</f>
        <v>20</v>
      </c>
      <c r="L137" s="192">
        <f>'[1]ГАСТРОНОМИЯ, ВЫПЕЧКА'!$W$75</f>
        <v>1</v>
      </c>
      <c r="M137" s="192">
        <f>'[1]ГАСТРОНОМИЯ, ВЫПЕЧКА'!$Y$75</f>
        <v>0.2</v>
      </c>
      <c r="N137" s="192">
        <f>'[1]ГАСТРОНОМИЯ, ВЫПЕЧКА'!$AA$75</f>
        <v>9.8000000000000007</v>
      </c>
      <c r="O137" s="192">
        <f>'[1]ГАСТРОНОМИЯ, ВЫПЕЧКА'!$AC$75</f>
        <v>42.8</v>
      </c>
      <c r="P137" s="191">
        <v>0</v>
      </c>
    </row>
    <row r="138" spans="1:16" s="18" customFormat="1">
      <c r="A138" s="17"/>
      <c r="B138" s="16" t="s">
        <v>8</v>
      </c>
      <c r="C138" s="15">
        <f t="shared" ref="C138:H138" si="34">SUM(C132:C137)</f>
        <v>595</v>
      </c>
      <c r="D138" s="14">
        <f t="shared" si="34"/>
        <v>32.700000000000003</v>
      </c>
      <c r="E138" s="14">
        <f t="shared" si="34"/>
        <v>22.8</v>
      </c>
      <c r="F138" s="14">
        <f t="shared" si="34"/>
        <v>77.600000000000009</v>
      </c>
      <c r="G138" s="14">
        <f t="shared" si="34"/>
        <v>644.40000000000009</v>
      </c>
      <c r="H138" s="13">
        <f t="shared" si="34"/>
        <v>51.17</v>
      </c>
      <c r="I138" s="17"/>
      <c r="J138" s="16" t="s">
        <v>8</v>
      </c>
      <c r="K138" s="15">
        <f t="shared" ref="K138:P138" si="35">SUM(K132:K137)</f>
        <v>710</v>
      </c>
      <c r="L138" s="14">
        <f t="shared" si="35"/>
        <v>39.700000000000003</v>
      </c>
      <c r="M138" s="14">
        <f t="shared" si="35"/>
        <v>27.299999999999997</v>
      </c>
      <c r="N138" s="14">
        <f t="shared" si="35"/>
        <v>96.699999999999989</v>
      </c>
      <c r="O138" s="14">
        <f>SUM(O132:O137)</f>
        <v>789</v>
      </c>
      <c r="P138" s="13">
        <f t="shared" si="35"/>
        <v>61.3</v>
      </c>
    </row>
    <row r="139" spans="1:16" s="18" customFormat="1" ht="15" customHeight="1" thickBot="1">
      <c r="A139" s="625" t="s">
        <v>14</v>
      </c>
      <c r="B139" s="626"/>
      <c r="C139" s="626"/>
      <c r="D139" s="626"/>
      <c r="E139" s="626"/>
      <c r="F139" s="626"/>
      <c r="G139" s="626"/>
      <c r="H139" s="627"/>
      <c r="I139" s="625" t="s">
        <v>14</v>
      </c>
      <c r="J139" s="626"/>
      <c r="K139" s="626"/>
      <c r="L139" s="626"/>
      <c r="M139" s="626"/>
      <c r="N139" s="626"/>
      <c r="O139" s="626"/>
      <c r="P139" s="627"/>
    </row>
    <row r="140" spans="1:16" s="18" customFormat="1" ht="16.5" customHeight="1">
      <c r="A140" s="277" t="s">
        <v>95</v>
      </c>
      <c r="B140" s="276" t="s">
        <v>195</v>
      </c>
      <c r="C140" s="275">
        <f>'[1]ЯЙЦО, ТВОРОГ, ЗАПЕКАНКИ'!$E$449</f>
        <v>48</v>
      </c>
      <c r="D140" s="274">
        <f>'[1]ЯЙЦО, ТВОРОГ, ЗАПЕКАНКИ'!$A$467</f>
        <v>6.1</v>
      </c>
      <c r="E140" s="274">
        <f>'[1]ЯЙЦО, ТВОРОГ, ЗАПЕКАНКИ'!$C$467</f>
        <v>5.2</v>
      </c>
      <c r="F140" s="274">
        <f>'[1]ЯЙЦО, ТВОРОГ, ЗАПЕКАНКИ'!$E$467</f>
        <v>0.3</v>
      </c>
      <c r="G140" s="274">
        <f>'[1]ЯЙЦО, ТВОРОГ, ЗАПЕКАНКИ'!$G$467</f>
        <v>76</v>
      </c>
      <c r="H140" s="273">
        <v>0</v>
      </c>
      <c r="I140" s="277" t="s">
        <v>95</v>
      </c>
      <c r="J140" s="276" t="s">
        <v>195</v>
      </c>
      <c r="K140" s="275">
        <f>'[1]ЯЙЦО, ТВОРОГ, ЗАПЕКАНКИ'!$E$449</f>
        <v>48</v>
      </c>
      <c r="L140" s="274">
        <f>'[1]ЯЙЦО, ТВОРОГ, ЗАПЕКАНКИ'!$A$467</f>
        <v>6.1</v>
      </c>
      <c r="M140" s="274">
        <f>'[1]ЯЙЦО, ТВОРОГ, ЗАПЕКАНКИ'!$C$467</f>
        <v>5.2</v>
      </c>
      <c r="N140" s="274">
        <f>'[1]ЯЙЦО, ТВОРОГ, ЗАПЕКАНКИ'!$E$467</f>
        <v>0.3</v>
      </c>
      <c r="O140" s="274">
        <f>'[1]ЯЙЦО, ТВОРОГ, ЗАПЕКАНКИ'!$G$467</f>
        <v>76</v>
      </c>
      <c r="P140" s="273">
        <v>0</v>
      </c>
    </row>
    <row r="141" spans="1:16" s="18" customFormat="1" ht="16.5" customHeight="1">
      <c r="A141" s="93" t="s">
        <v>200</v>
      </c>
      <c r="B141" s="92" t="s">
        <v>105</v>
      </c>
      <c r="C141" s="21">
        <v>110</v>
      </c>
      <c r="D141" s="95">
        <f>'[1]ФРУКТЫ, ОВОЩИ'!$W$371</f>
        <v>2</v>
      </c>
      <c r="E141" s="95">
        <f>'[1]ФРУКТЫ, ОВОЩИ'!$Y$371</f>
        <v>8.3000000000000007</v>
      </c>
      <c r="F141" s="95">
        <f>'[1]ФРУКТЫ, ОВОЩИ'!$AA$371</f>
        <v>7.7</v>
      </c>
      <c r="G141" s="95">
        <f>'[1]ФРУКТЫ, ОВОЩИ'!$AC$371</f>
        <v>113.7</v>
      </c>
      <c r="H141" s="94">
        <v>2.8</v>
      </c>
      <c r="I141" s="93" t="s">
        <v>201</v>
      </c>
      <c r="J141" s="92" t="s">
        <v>105</v>
      </c>
      <c r="K141" s="21">
        <v>130</v>
      </c>
      <c r="L141" s="91">
        <f>'[1]ФРУКТЫ, ОВОЩИ'!$AH$371</f>
        <v>2.4</v>
      </c>
      <c r="M141" s="91">
        <f>'[1]ФРУКТЫ, ОВОЩИ'!$AJ$371</f>
        <v>9.8000000000000007</v>
      </c>
      <c r="N141" s="91">
        <f>'[1]ФРУКТЫ, ОВОЩИ'!$AL$371</f>
        <v>9.1</v>
      </c>
      <c r="O141" s="91">
        <f>'[1]ФРУКТЫ, ОВОЩИ'!$AN$371</f>
        <v>134.30000000000001</v>
      </c>
      <c r="P141" s="90">
        <v>3.3</v>
      </c>
    </row>
    <row r="142" spans="1:16" s="18" customFormat="1" ht="16.5" customHeight="1">
      <c r="A142" s="406" t="s">
        <v>176</v>
      </c>
      <c r="B142" s="32" t="s">
        <v>15</v>
      </c>
      <c r="C142" s="25">
        <f>'[1]ГАСТРОНОМИЯ, ВЫПЕЧКА'!$E$57</f>
        <v>10</v>
      </c>
      <c r="D142" s="25">
        <f>'[1]ГАСТРОНОМИЯ, ВЫПЕЧКА'!$A$75</f>
        <v>0.5</v>
      </c>
      <c r="E142" s="25">
        <f>'[1]ГАСТРОНОМИЯ, ВЫПЕЧКА'!$C$75</f>
        <v>0.1</v>
      </c>
      <c r="F142" s="25">
        <f>'[1]ГАСТРОНОМИЯ, ВЫПЕЧКА'!$E$75</f>
        <v>4.9000000000000004</v>
      </c>
      <c r="G142" s="25">
        <f>'[1]ГАСТРОНОМИЯ, ВЫПЕЧКА'!$G$75</f>
        <v>21.4</v>
      </c>
      <c r="H142" s="272">
        <v>0</v>
      </c>
      <c r="I142" s="405" t="s">
        <v>16</v>
      </c>
      <c r="J142" s="32" t="s">
        <v>15</v>
      </c>
      <c r="K142" s="25">
        <f>'[1]ГАСТРОНОМИЯ, ВЫПЕЧКА'!$AA$57</f>
        <v>20</v>
      </c>
      <c r="L142" s="25">
        <f>'[1]ГАСТРОНОМИЯ, ВЫПЕЧКА'!$W$75</f>
        <v>1</v>
      </c>
      <c r="M142" s="25">
        <f>'[1]ГАСТРОНОМИЯ, ВЫПЕЧКА'!$Y$75</f>
        <v>0.2</v>
      </c>
      <c r="N142" s="25">
        <f>'[1]ГАСТРОНОМИЯ, ВЫПЕЧКА'!$AA$75</f>
        <v>9.8000000000000007</v>
      </c>
      <c r="O142" s="25">
        <f>'[1]ГАСТРОНОМИЯ, ВЫПЕЧКА'!$AC$75</f>
        <v>42.8</v>
      </c>
      <c r="P142" s="272">
        <v>0</v>
      </c>
    </row>
    <row r="143" spans="1:16" s="18" customFormat="1" ht="16.5" customHeight="1">
      <c r="A143" s="401" t="s">
        <v>78</v>
      </c>
      <c r="B143" s="402" t="s">
        <v>196</v>
      </c>
      <c r="C143" s="403">
        <f>[1]НАПИТКИ!$E$225</f>
        <v>150</v>
      </c>
      <c r="D143" s="403">
        <f>[1]НАПИТКИ!$A$243</f>
        <v>1.5</v>
      </c>
      <c r="E143" s="403">
        <f>[1]НАПИТКИ!$C$243</f>
        <v>0.2</v>
      </c>
      <c r="F143" s="403">
        <f>[1]НАПИТКИ!$E$243</f>
        <v>2.8</v>
      </c>
      <c r="G143" s="403">
        <f>[1]НАПИТКИ!$G$243</f>
        <v>18.7</v>
      </c>
      <c r="H143" s="404">
        <v>6</v>
      </c>
      <c r="I143" s="401" t="s">
        <v>78</v>
      </c>
      <c r="J143" s="402" t="s">
        <v>196</v>
      </c>
      <c r="K143" s="403">
        <f>[1]НАПИТКИ!$E$225</f>
        <v>150</v>
      </c>
      <c r="L143" s="403">
        <f>[1]НАПИТКИ!$A$243</f>
        <v>1.5</v>
      </c>
      <c r="M143" s="403">
        <f>[1]НАПИТКИ!$C$243</f>
        <v>0.2</v>
      </c>
      <c r="N143" s="403">
        <f>[1]НАПИТКИ!$E$243</f>
        <v>2.8</v>
      </c>
      <c r="O143" s="403">
        <f>[1]НАПИТКИ!$G$243</f>
        <v>18.7</v>
      </c>
      <c r="P143" s="404">
        <v>6</v>
      </c>
    </row>
    <row r="144" spans="1:16" s="18" customFormat="1" ht="16.5" customHeight="1" thickBot="1">
      <c r="A144" s="12"/>
      <c r="B144" s="11" t="s">
        <v>8</v>
      </c>
      <c r="C144" s="10">
        <f>SUM(C140:C143)</f>
        <v>318</v>
      </c>
      <c r="D144" s="10">
        <f t="shared" ref="D144:H144" si="36">SUM(D140:D143)</f>
        <v>10.1</v>
      </c>
      <c r="E144" s="10">
        <f t="shared" si="36"/>
        <v>13.799999999999999</v>
      </c>
      <c r="F144" s="10">
        <f t="shared" si="36"/>
        <v>15.7</v>
      </c>
      <c r="G144" s="10">
        <f t="shared" si="36"/>
        <v>229.79999999999998</v>
      </c>
      <c r="H144" s="10">
        <f t="shared" si="36"/>
        <v>8.8000000000000007</v>
      </c>
      <c r="I144" s="12"/>
      <c r="J144" s="11" t="s">
        <v>8</v>
      </c>
      <c r="K144" s="10">
        <f>SUM(K140:K143)</f>
        <v>348</v>
      </c>
      <c r="L144" s="10">
        <f t="shared" ref="L144:P144" si="37">SUM(L140:L143)</f>
        <v>11</v>
      </c>
      <c r="M144" s="10">
        <f t="shared" si="37"/>
        <v>15.399999999999999</v>
      </c>
      <c r="N144" s="10">
        <f t="shared" si="37"/>
        <v>22.000000000000004</v>
      </c>
      <c r="O144" s="9">
        <f>SUM(O140:O143)</f>
        <v>271.8</v>
      </c>
      <c r="P144" s="10">
        <f t="shared" si="37"/>
        <v>9.3000000000000007</v>
      </c>
    </row>
    <row r="145" spans="1:16" s="18" customFormat="1" ht="15.75" customHeight="1" thickBot="1">
      <c r="A145" s="232"/>
      <c r="B145" s="231" t="s">
        <v>7</v>
      </c>
      <c r="C145" s="230">
        <f t="shared" ref="C145:H145" si="38">C127+C130+C138+C144</f>
        <v>1418</v>
      </c>
      <c r="D145" s="229">
        <f t="shared" si="38"/>
        <v>59.500000000000007</v>
      </c>
      <c r="E145" s="229">
        <f t="shared" si="38"/>
        <v>49.399999999999991</v>
      </c>
      <c r="F145" s="229">
        <f t="shared" si="38"/>
        <v>158.39999999999998</v>
      </c>
      <c r="G145" s="229">
        <f t="shared" si="38"/>
        <v>1316.2</v>
      </c>
      <c r="H145" s="228">
        <f t="shared" si="38"/>
        <v>61.570000000000007</v>
      </c>
      <c r="I145" s="232"/>
      <c r="J145" s="231" t="s">
        <v>7</v>
      </c>
      <c r="K145" s="230">
        <f t="shared" ref="K145:P145" si="39">K127+K130+K138+K144</f>
        <v>1658</v>
      </c>
      <c r="L145" s="229">
        <f t="shared" si="39"/>
        <v>69.5</v>
      </c>
      <c r="M145" s="229">
        <f t="shared" si="39"/>
        <v>57.6</v>
      </c>
      <c r="N145" s="229">
        <f t="shared" si="39"/>
        <v>188.2</v>
      </c>
      <c r="O145" s="229">
        <f>O127+O130+O138+O144</f>
        <v>1549.2</v>
      </c>
      <c r="P145" s="228">
        <f t="shared" si="39"/>
        <v>72.5</v>
      </c>
    </row>
    <row r="146" spans="1:16" s="18" customFormat="1" ht="13.5" hidden="1" customHeight="1" thickBot="1">
      <c r="A146" s="136"/>
      <c r="B146" s="135"/>
      <c r="C146" s="134"/>
      <c r="D146" s="134"/>
      <c r="E146" s="134"/>
      <c r="F146" s="134"/>
      <c r="G146" s="134"/>
      <c r="H146" s="134"/>
      <c r="I146" s="136"/>
      <c r="J146" s="135"/>
      <c r="K146" s="134"/>
      <c r="L146" s="134"/>
      <c r="M146" s="134"/>
      <c r="N146" s="134"/>
      <c r="O146" s="134"/>
      <c r="P146" s="134"/>
    </row>
    <row r="147" spans="1:16" s="18" customFormat="1" ht="14.25" customHeight="1" thickBot="1">
      <c r="A147" s="631" t="s">
        <v>55</v>
      </c>
      <c r="B147" s="633" t="s">
        <v>54</v>
      </c>
      <c r="C147" s="633" t="s">
        <v>53</v>
      </c>
      <c r="D147" s="703" t="s">
        <v>52</v>
      </c>
      <c r="E147" s="703"/>
      <c r="F147" s="703"/>
      <c r="G147" s="633" t="s">
        <v>51</v>
      </c>
      <c r="H147" s="693" t="s">
        <v>50</v>
      </c>
      <c r="I147" s="631" t="s">
        <v>55</v>
      </c>
      <c r="J147" s="633" t="s">
        <v>54</v>
      </c>
      <c r="K147" s="633" t="s">
        <v>53</v>
      </c>
      <c r="L147" s="682" t="s">
        <v>52</v>
      </c>
      <c r="M147" s="682"/>
      <c r="N147" s="682"/>
      <c r="O147" s="633" t="s">
        <v>51</v>
      </c>
      <c r="P147" s="687" t="s">
        <v>50</v>
      </c>
    </row>
    <row r="148" spans="1:16" s="18" customFormat="1" ht="39.75" customHeight="1" thickBot="1">
      <c r="A148" s="704"/>
      <c r="B148" s="698"/>
      <c r="C148" s="698"/>
      <c r="D148" s="226" t="s">
        <v>49</v>
      </c>
      <c r="E148" s="227" t="s">
        <v>48</v>
      </c>
      <c r="F148" s="226" t="s">
        <v>47</v>
      </c>
      <c r="G148" s="698"/>
      <c r="H148" s="705"/>
      <c r="I148" s="704"/>
      <c r="J148" s="698"/>
      <c r="K148" s="698"/>
      <c r="L148" s="226" t="s">
        <v>49</v>
      </c>
      <c r="M148" s="227" t="s">
        <v>48</v>
      </c>
      <c r="N148" s="226" t="s">
        <v>47</v>
      </c>
      <c r="O148" s="698"/>
      <c r="P148" s="699"/>
    </row>
    <row r="149" spans="1:16" s="18" customFormat="1" ht="15" customHeight="1" thickBot="1">
      <c r="A149" s="645" t="s">
        <v>133</v>
      </c>
      <c r="B149" s="646"/>
      <c r="C149" s="646"/>
      <c r="D149" s="646"/>
      <c r="E149" s="646"/>
      <c r="F149" s="646"/>
      <c r="G149" s="646"/>
      <c r="H149" s="647"/>
      <c r="I149" s="645" t="s">
        <v>133</v>
      </c>
      <c r="J149" s="646"/>
      <c r="K149" s="646"/>
      <c r="L149" s="646"/>
      <c r="M149" s="646"/>
      <c r="N149" s="646"/>
      <c r="O149" s="646"/>
      <c r="P149" s="647"/>
    </row>
    <row r="150" spans="1:16" s="18" customFormat="1" ht="15" customHeight="1" thickBot="1">
      <c r="A150" s="639" t="s">
        <v>45</v>
      </c>
      <c r="B150" s="640"/>
      <c r="C150" s="640"/>
      <c r="D150" s="640"/>
      <c r="E150" s="640"/>
      <c r="F150" s="640"/>
      <c r="G150" s="640"/>
      <c r="H150" s="641"/>
      <c r="I150" s="639" t="s">
        <v>45</v>
      </c>
      <c r="J150" s="640"/>
      <c r="K150" s="640"/>
      <c r="L150" s="640"/>
      <c r="M150" s="640"/>
      <c r="N150" s="640"/>
      <c r="O150" s="640"/>
      <c r="P150" s="641"/>
    </row>
    <row r="151" spans="1:16" s="18" customFormat="1" ht="16.5" customHeight="1">
      <c r="A151" s="39" t="s">
        <v>203</v>
      </c>
      <c r="B151" s="239" t="s">
        <v>115</v>
      </c>
      <c r="C151" s="240">
        <f>'[1]КАШИ, СУПЫ МОЛ'!$AE$65</f>
        <v>150</v>
      </c>
      <c r="D151" s="95">
        <f>'[1]КАШИ, СУПЫ МОЛ'!$W$75</f>
        <v>3.9</v>
      </c>
      <c r="E151" s="95">
        <f>'[1]КАШИ, СУПЫ МОЛ'!$Y$75</f>
        <v>1.3</v>
      </c>
      <c r="F151" s="95">
        <f>'[1]КАШИ, СУПЫ МОЛ'!$AA$75</f>
        <v>13.6</v>
      </c>
      <c r="G151" s="95">
        <f>'[1]КАШИ, СУПЫ МОЛ'!$AC$75</f>
        <v>82.8</v>
      </c>
      <c r="H151" s="94">
        <v>0.6</v>
      </c>
      <c r="I151" s="39" t="s">
        <v>132</v>
      </c>
      <c r="J151" s="239" t="s">
        <v>115</v>
      </c>
      <c r="K151" s="150">
        <f>'[1]КАШИ, СУПЫ МОЛ'!$P$57</f>
        <v>200</v>
      </c>
      <c r="L151" s="181">
        <f>'[1]КАШИ, СУПЫ МОЛ'!$L$75</f>
        <v>5.2</v>
      </c>
      <c r="M151" s="181">
        <f>'[1]КАШИ, СУПЫ МОЛ'!$N$75</f>
        <v>1.7</v>
      </c>
      <c r="N151" s="181">
        <f>'[1]КАШИ, СУПЫ МОЛ'!$P$75</f>
        <v>18.100000000000001</v>
      </c>
      <c r="O151" s="181">
        <f>'[1]КАШИ, СУПЫ МОЛ'!$R$75</f>
        <v>110.4</v>
      </c>
      <c r="P151" s="180">
        <v>0.8</v>
      </c>
    </row>
    <row r="152" spans="1:16" s="18" customFormat="1" ht="16.5" customHeight="1">
      <c r="A152" s="129" t="s">
        <v>70</v>
      </c>
      <c r="B152" s="72" t="s">
        <v>68</v>
      </c>
      <c r="C152" s="25">
        <f>[1]НАПИТКИ!$E$137</f>
        <v>150</v>
      </c>
      <c r="D152" s="254">
        <f>[1]НАПИТКИ!$A$155</f>
        <v>2.1</v>
      </c>
      <c r="E152" s="254">
        <f>[1]НАПИТКИ!$C$155</f>
        <v>0.03</v>
      </c>
      <c r="F152" s="254">
        <f>[1]НАПИТКИ!$E$155</f>
        <v>14.9</v>
      </c>
      <c r="G152" s="254">
        <f>[1]НАПИТКИ!$G$155</f>
        <v>67.900000000000006</v>
      </c>
      <c r="H152" s="253">
        <v>0.8</v>
      </c>
      <c r="I152" s="129" t="s">
        <v>69</v>
      </c>
      <c r="J152" s="72" t="s">
        <v>68</v>
      </c>
      <c r="K152" s="25">
        <f>[1]НАПИТКИ!$P$137</f>
        <v>180</v>
      </c>
      <c r="L152" s="252">
        <f>[1]НАПИТКИ!$L$155</f>
        <v>2.5</v>
      </c>
      <c r="M152" s="252">
        <f>[1]НАПИТКИ!$N$155</f>
        <v>3.5999999999999997E-2</v>
      </c>
      <c r="N152" s="252">
        <f>[1]НАПИТКИ!$P$155</f>
        <v>17.899999999999999</v>
      </c>
      <c r="O152" s="252">
        <f>[1]НАПИТКИ!$R$155</f>
        <v>81.5</v>
      </c>
      <c r="P152" s="251">
        <v>1</v>
      </c>
    </row>
    <row r="153" spans="1:16" s="18" customFormat="1" ht="16.5" customHeight="1">
      <c r="A153" s="39" t="s">
        <v>131</v>
      </c>
      <c r="B153" s="269" t="s">
        <v>106</v>
      </c>
      <c r="C153" s="200">
        <f>'[1]ГАСТРОНОМИЯ, ВЫПЕЧКА'!$P$319</f>
        <v>25</v>
      </c>
      <c r="D153" s="271">
        <f>'[1]ГАСТРОНОМИЯ, ВЫПЕЧКА'!$L$337</f>
        <v>1.6</v>
      </c>
      <c r="E153" s="271">
        <f>'[1]ГАСТРОНОМИЯ, ВЫПЕЧКА'!$N$337</f>
        <v>3.3</v>
      </c>
      <c r="F153" s="271">
        <f>'[1]ГАСТРОНОМИЯ, ВЫПЕЧКА'!$P$337</f>
        <v>17.2</v>
      </c>
      <c r="G153" s="271">
        <f>'[1]ГАСТРОНОМИЯ, ВЫПЕЧКА'!$R$337</f>
        <v>106.2</v>
      </c>
      <c r="H153" s="270">
        <v>0</v>
      </c>
      <c r="I153" s="39" t="s">
        <v>130</v>
      </c>
      <c r="J153" s="269" t="s">
        <v>129</v>
      </c>
      <c r="K153" s="200">
        <f>'[1]ГАСТРОНОМИЯ, ВЫПЕЧКА'!$E$362</f>
        <v>45</v>
      </c>
      <c r="L153" s="199">
        <f>'[1]ГАСТРОНОМИЯ, ВЫПЕЧКА'!$A$380</f>
        <v>2.2000000000000002</v>
      </c>
      <c r="M153" s="199">
        <f>'[1]ГАСТРОНОМИЯ, ВЫПЕЧКА'!$C$380</f>
        <v>2.2000000000000002</v>
      </c>
      <c r="N153" s="199">
        <f>'[1]ГАСТРОНОМИЯ, ВЫПЕЧКА'!$E$380</f>
        <v>30.8</v>
      </c>
      <c r="O153" s="199">
        <f>'[1]ГАСТРОНОМИЯ, ВЫПЕЧКА'!$G$380</f>
        <v>155.69999999999999</v>
      </c>
      <c r="P153" s="198">
        <v>0</v>
      </c>
    </row>
    <row r="154" spans="1:16" s="18" customFormat="1" ht="16.5" customHeight="1">
      <c r="A154" s="39" t="s">
        <v>19</v>
      </c>
      <c r="B154" s="37" t="s">
        <v>17</v>
      </c>
      <c r="C154" s="36">
        <f>'[1]ГАСТРОНОМИЯ, ВЫПЕЧКА'!$AA$14</f>
        <v>20</v>
      </c>
      <c r="D154" s="35">
        <f>'[1]ГАСТРОНОМИЯ, ВЫПЕЧКА'!$W$32</f>
        <v>1.6</v>
      </c>
      <c r="E154" s="35">
        <f>'[1]ГАСТРОНОМИЯ, ВЫПЕЧКА'!$Y$32</f>
        <v>0.2</v>
      </c>
      <c r="F154" s="35">
        <f>'[1]ГАСТРОНОМИЯ, ВЫПЕЧКА'!$AA$32</f>
        <v>10.199999999999999</v>
      </c>
      <c r="G154" s="35">
        <f>'[1]ГАСТРОНОМИЯ, ВЫПЕЧКА'!$AC$32</f>
        <v>49</v>
      </c>
      <c r="H154" s="34">
        <v>0</v>
      </c>
      <c r="I154" s="39" t="s">
        <v>37</v>
      </c>
      <c r="J154" s="37" t="s">
        <v>17</v>
      </c>
      <c r="K154" s="36">
        <f>'[1]ГАСТРОНОМИЯ, ВЫПЕЧКА'!$AW$14</f>
        <v>25</v>
      </c>
      <c r="L154" s="35">
        <f>'[1]ГАСТРОНОМИЯ, ВЫПЕЧКА'!$AS$32</f>
        <v>2</v>
      </c>
      <c r="M154" s="35">
        <f>'[1]ГАСТРОНОМИЯ, ВЫПЕЧКА'!$AU$32</f>
        <v>0.3</v>
      </c>
      <c r="N154" s="35">
        <f>'[1]ГАСТРОНОМИЯ, ВЫПЕЧКА'!$AW$32</f>
        <v>12.8</v>
      </c>
      <c r="O154" s="35">
        <f>'[1]ГАСТРОНОМИЯ, ВЫПЕЧКА'!$AY$32</f>
        <v>61.3</v>
      </c>
      <c r="P154" s="34">
        <v>0</v>
      </c>
    </row>
    <row r="155" spans="1:16" s="18" customFormat="1" ht="16.5" customHeight="1">
      <c r="A155" s="33" t="s">
        <v>36</v>
      </c>
      <c r="B155" s="32" t="s">
        <v>15</v>
      </c>
      <c r="C155" s="25">
        <f>'[1]ГАСТРОНОМИЯ, ВЫПЕЧКА'!$E$57</f>
        <v>10</v>
      </c>
      <c r="D155" s="71">
        <f>'[1]ГАСТРОНОМИЯ, ВЫПЕЧКА'!$A$75</f>
        <v>0.5</v>
      </c>
      <c r="E155" s="71">
        <f>'[1]ГАСТРОНОМИЯ, ВЫПЕЧКА'!$C$75</f>
        <v>0.1</v>
      </c>
      <c r="F155" s="71">
        <f>'[1]ГАСТРОНОМИЯ, ВЫПЕЧКА'!$E$75</f>
        <v>4.9000000000000004</v>
      </c>
      <c r="G155" s="71">
        <f>'[1]ГАСТРОНОМИЯ, ВЫПЕЧКА'!$G$75</f>
        <v>21.4</v>
      </c>
      <c r="H155" s="198">
        <v>0</v>
      </c>
      <c r="I155" s="33" t="s">
        <v>16</v>
      </c>
      <c r="J155" s="32" t="s">
        <v>15</v>
      </c>
      <c r="K155" s="25">
        <f>'[1]ГАСТРОНОМИЯ, ВЫПЕЧКА'!$AA$57</f>
        <v>20</v>
      </c>
      <c r="L155" s="192">
        <f>'[1]ГАСТРОНОМИЯ, ВЫПЕЧКА'!$W$75</f>
        <v>1</v>
      </c>
      <c r="M155" s="192">
        <f>'[1]ГАСТРОНОМИЯ, ВЫПЕЧКА'!$Y$75</f>
        <v>0.2</v>
      </c>
      <c r="N155" s="192">
        <f>'[1]ГАСТРОНОМИЯ, ВЫПЕЧКА'!$AA$75</f>
        <v>9.8000000000000007</v>
      </c>
      <c r="O155" s="192">
        <f>'[1]ГАСТРОНОМИЯ, ВЫПЕЧКА'!$AC$75</f>
        <v>42.8</v>
      </c>
      <c r="P155" s="191">
        <v>0</v>
      </c>
    </row>
    <row r="156" spans="1:16" s="18" customFormat="1">
      <c r="A156" s="250"/>
      <c r="B156" s="268" t="s">
        <v>8</v>
      </c>
      <c r="C156" s="218">
        <f t="shared" ref="C156:H156" si="40">SUM(C151:C155)</f>
        <v>355</v>
      </c>
      <c r="D156" s="218">
        <f t="shared" si="40"/>
        <v>9.6999999999999993</v>
      </c>
      <c r="E156" s="218">
        <f t="shared" si="40"/>
        <v>4.93</v>
      </c>
      <c r="F156" s="218">
        <f t="shared" si="40"/>
        <v>60.800000000000004</v>
      </c>
      <c r="G156" s="218">
        <f t="shared" si="40"/>
        <v>327.29999999999995</v>
      </c>
      <c r="H156" s="218">
        <f t="shared" si="40"/>
        <v>1.4</v>
      </c>
      <c r="I156" s="247"/>
      <c r="J156" s="219" t="s">
        <v>8</v>
      </c>
      <c r="K156" s="218">
        <f t="shared" ref="K156:P156" si="41">SUM(K151:K155)</f>
        <v>470</v>
      </c>
      <c r="L156" s="70">
        <f t="shared" si="41"/>
        <v>12.9</v>
      </c>
      <c r="M156" s="70">
        <f t="shared" si="41"/>
        <v>4.4359999999999999</v>
      </c>
      <c r="N156" s="70">
        <f t="shared" si="41"/>
        <v>89.399999999999991</v>
      </c>
      <c r="O156" s="70">
        <f>SUM(O151:O155)</f>
        <v>451.70000000000005</v>
      </c>
      <c r="P156" s="69">
        <f t="shared" si="41"/>
        <v>1.8</v>
      </c>
    </row>
    <row r="157" spans="1:16" s="18" customFormat="1" ht="15.75" customHeight="1" thickBot="1">
      <c r="A157" s="642" t="s">
        <v>35</v>
      </c>
      <c r="B157" s="643"/>
      <c r="C157" s="643"/>
      <c r="D157" s="643"/>
      <c r="E157" s="643"/>
      <c r="F157" s="643"/>
      <c r="G157" s="643"/>
      <c r="H157" s="644"/>
      <c r="I157" s="642" t="s">
        <v>35</v>
      </c>
      <c r="J157" s="643"/>
      <c r="K157" s="643"/>
      <c r="L157" s="643"/>
      <c r="M157" s="643"/>
      <c r="N157" s="643"/>
      <c r="O157" s="643"/>
      <c r="P157" s="644"/>
    </row>
    <row r="158" spans="1:16" s="18" customFormat="1" ht="16.5" customHeight="1">
      <c r="A158" s="267" t="s">
        <v>33</v>
      </c>
      <c r="B158" s="157" t="s">
        <v>89</v>
      </c>
      <c r="C158" s="156">
        <f>'[1]ФРУКТЫ, ОВОЩИ'!$E$14</f>
        <v>100</v>
      </c>
      <c r="D158" s="155">
        <f>'[1]ФРУКТЫ, ОВОЩИ'!$A$28</f>
        <v>0.4</v>
      </c>
      <c r="E158" s="155">
        <f>'[1]ФРУКТЫ, ОВОЩИ'!$C$28</f>
        <v>0.4</v>
      </c>
      <c r="F158" s="155">
        <f>'[1]ФРУКТЫ, ОВОЩИ'!$E$28</f>
        <v>10.4</v>
      </c>
      <c r="G158" s="155">
        <f>'[1]ФРУКТЫ, ОВОЩИ'!$G$28</f>
        <v>45</v>
      </c>
      <c r="H158" s="154">
        <v>10</v>
      </c>
      <c r="I158" s="267" t="s">
        <v>33</v>
      </c>
      <c r="J158" s="157" t="s">
        <v>89</v>
      </c>
      <c r="K158" s="156">
        <f>'[1]ФРУКТЫ, ОВОЩИ'!$E$14</f>
        <v>100</v>
      </c>
      <c r="L158" s="155">
        <f>'[1]ФРУКТЫ, ОВОЩИ'!$A$28</f>
        <v>0.4</v>
      </c>
      <c r="M158" s="155">
        <f>'[1]ФРУКТЫ, ОВОЩИ'!$C$28</f>
        <v>0.4</v>
      </c>
      <c r="N158" s="155">
        <f>'[1]ФРУКТЫ, ОВОЩИ'!$E$28</f>
        <v>10.4</v>
      </c>
      <c r="O158" s="155">
        <f>'[1]ФРУКТЫ, ОВОЩИ'!$G$28</f>
        <v>45</v>
      </c>
      <c r="P158" s="154">
        <v>10</v>
      </c>
    </row>
    <row r="159" spans="1:16" s="18" customFormat="1">
      <c r="A159" s="247"/>
      <c r="B159" s="266" t="s">
        <v>8</v>
      </c>
      <c r="C159" s="218">
        <f t="shared" ref="C159:H159" si="42">C158</f>
        <v>100</v>
      </c>
      <c r="D159" s="246">
        <f t="shared" si="42"/>
        <v>0.4</v>
      </c>
      <c r="E159" s="246">
        <f t="shared" si="42"/>
        <v>0.4</v>
      </c>
      <c r="F159" s="246">
        <f t="shared" si="42"/>
        <v>10.4</v>
      </c>
      <c r="G159" s="246">
        <f t="shared" si="42"/>
        <v>45</v>
      </c>
      <c r="H159" s="245">
        <f t="shared" si="42"/>
        <v>10</v>
      </c>
      <c r="I159" s="247"/>
      <c r="J159" s="266" t="s">
        <v>8</v>
      </c>
      <c r="K159" s="218">
        <f t="shared" ref="K159:P159" si="43">K158</f>
        <v>100</v>
      </c>
      <c r="L159" s="246">
        <f t="shared" si="43"/>
        <v>0.4</v>
      </c>
      <c r="M159" s="246">
        <f t="shared" si="43"/>
        <v>0.4</v>
      </c>
      <c r="N159" s="246">
        <f t="shared" si="43"/>
        <v>10.4</v>
      </c>
      <c r="O159" s="246">
        <f t="shared" si="43"/>
        <v>45</v>
      </c>
      <c r="P159" s="245">
        <f t="shared" si="43"/>
        <v>10</v>
      </c>
    </row>
    <row r="160" spans="1:16" s="18" customFormat="1" ht="15" customHeight="1" thickBot="1">
      <c r="A160" s="642" t="s">
        <v>32</v>
      </c>
      <c r="B160" s="643"/>
      <c r="C160" s="643"/>
      <c r="D160" s="643"/>
      <c r="E160" s="643"/>
      <c r="F160" s="643"/>
      <c r="G160" s="643"/>
      <c r="H160" s="644"/>
      <c r="I160" s="642" t="s">
        <v>32</v>
      </c>
      <c r="J160" s="643"/>
      <c r="K160" s="643"/>
      <c r="L160" s="643"/>
      <c r="M160" s="643"/>
      <c r="N160" s="643"/>
      <c r="O160" s="643"/>
      <c r="P160" s="644"/>
    </row>
    <row r="161" spans="1:16" s="18" customFormat="1" ht="16.5" customHeight="1">
      <c r="A161" s="23" t="s">
        <v>173</v>
      </c>
      <c r="B161" s="151" t="s">
        <v>170</v>
      </c>
      <c r="C161" s="150">
        <f>'[1]ФРУКТЫ, ОВОЩИ'!$I$62</f>
        <v>40</v>
      </c>
      <c r="D161" s="199">
        <f>'[1]ФРУКТЫ, ОВОЩИ'!$A$75</f>
        <v>0.3</v>
      </c>
      <c r="E161" s="199">
        <f>'[1]ФРУКТЫ, ОВОЩИ'!$C$75</f>
        <v>0</v>
      </c>
      <c r="F161" s="199">
        <f>'[1]ФРУКТЫ, ОВОЩИ'!$E$75</f>
        <v>1.3</v>
      </c>
      <c r="G161" s="199">
        <f>'[1]ФРУКТЫ, ОВОЩИ'!$G$75</f>
        <v>6.9</v>
      </c>
      <c r="H161" s="198">
        <v>2</v>
      </c>
      <c r="I161" s="23" t="s">
        <v>174</v>
      </c>
      <c r="J161" s="151" t="s">
        <v>170</v>
      </c>
      <c r="K161" s="150">
        <v>50</v>
      </c>
      <c r="L161" s="199">
        <f>'[1]ФРУКТЫ, ОВОЩИ'!$W$75</f>
        <v>0.5</v>
      </c>
      <c r="M161" s="199">
        <f>'[1]ФРУКТЫ, ОВОЩИ'!$Y$75</f>
        <v>0.06</v>
      </c>
      <c r="N161" s="199">
        <f>'[1]ФРУКТЫ, ОВОЩИ'!$AA$75</f>
        <v>2</v>
      </c>
      <c r="O161" s="199">
        <f>'[1]ФРУКТЫ, ОВОЩИ'!$AC$75</f>
        <v>10.4</v>
      </c>
      <c r="P161" s="198">
        <v>3</v>
      </c>
    </row>
    <row r="162" spans="1:16" s="18" customFormat="1" ht="16.5" customHeight="1">
      <c r="A162" s="23" t="s">
        <v>204</v>
      </c>
      <c r="B162" s="241" t="s">
        <v>263</v>
      </c>
      <c r="C162" s="21">
        <f>[1]СУПЫ!$E$479</f>
        <v>180</v>
      </c>
      <c r="D162" s="20">
        <f>[1]СУПЫ!$A$498</f>
        <v>5.9</v>
      </c>
      <c r="E162" s="20">
        <f>[1]СУПЫ!$C$498</f>
        <v>5.9</v>
      </c>
      <c r="F162" s="20">
        <f>[1]СУПЫ!$E$498</f>
        <v>8</v>
      </c>
      <c r="G162" s="20">
        <f>[1]СУПЫ!$G$498</f>
        <v>108.9</v>
      </c>
      <c r="H162" s="19">
        <v>3.5</v>
      </c>
      <c r="I162" s="23" t="s">
        <v>205</v>
      </c>
      <c r="J162" s="241" t="s">
        <v>263</v>
      </c>
      <c r="K162" s="21">
        <f>[1]СУПЫ!$P$479</f>
        <v>200</v>
      </c>
      <c r="L162" s="20">
        <f>[1]СУПЫ!$L$498</f>
        <v>6.5</v>
      </c>
      <c r="M162" s="20">
        <f>[1]СУПЫ!$N$498</f>
        <v>6.6</v>
      </c>
      <c r="N162" s="20">
        <f>[1]СУПЫ!$P$498</f>
        <v>8.9</v>
      </c>
      <c r="O162" s="20">
        <f>[1]СУПЫ!$R$498</f>
        <v>121</v>
      </c>
      <c r="P162" s="19">
        <v>3.9</v>
      </c>
    </row>
    <row r="163" spans="1:16" s="18" customFormat="1" ht="16.5" customHeight="1">
      <c r="A163" s="55" t="s">
        <v>28</v>
      </c>
      <c r="B163" s="222" t="s">
        <v>26</v>
      </c>
      <c r="C163" s="178" t="str">
        <f>'[1]МЯСО, РЫБА'!$E$364</f>
        <v>60/40</v>
      </c>
      <c r="D163" s="206">
        <f>'[1]МЯСО, РЫБА'!$A$384</f>
        <v>15.35</v>
      </c>
      <c r="E163" s="206">
        <f>'[1]МЯСО, РЫБА'!$C$384</f>
        <v>14.15</v>
      </c>
      <c r="F163" s="206">
        <f>'[1]МЯСО, РЫБА'!$E$384</f>
        <v>4.92</v>
      </c>
      <c r="G163" s="206">
        <f>'[1]МЯСО, РЫБА'!$G$384</f>
        <v>208.48</v>
      </c>
      <c r="H163" s="205">
        <v>10.199999999999999</v>
      </c>
      <c r="I163" s="55" t="s">
        <v>27</v>
      </c>
      <c r="J163" s="222" t="s">
        <v>26</v>
      </c>
      <c r="K163" s="178" t="str">
        <f>'[1]МЯСО, РЫБА'!$P$364</f>
        <v>80/50</v>
      </c>
      <c r="L163" s="206">
        <f>'[1]МЯСО, РЫБА'!$L$384</f>
        <v>16.75</v>
      </c>
      <c r="M163" s="206">
        <f>'[1]МЯСО, РЫБА'!$N$384</f>
        <v>15.44</v>
      </c>
      <c r="N163" s="206">
        <f>'[1]МЯСО, РЫБА'!$P$384</f>
        <v>5.37</v>
      </c>
      <c r="O163" s="206">
        <f>'[1]МЯСО, РЫБА'!$R$384</f>
        <v>227.43</v>
      </c>
      <c r="P163" s="205">
        <v>11.1</v>
      </c>
    </row>
    <row r="164" spans="1:16" s="18" customFormat="1" ht="16.5" customHeight="1">
      <c r="A164" s="51" t="s">
        <v>25</v>
      </c>
      <c r="B164" s="47" t="s">
        <v>23</v>
      </c>
      <c r="C164" s="50">
        <f>[1]ГАРНИРЫ!$E$100</f>
        <v>120</v>
      </c>
      <c r="D164" s="178">
        <f>[1]ГАРНИРЫ!$A$118</f>
        <v>1.6</v>
      </c>
      <c r="E164" s="178">
        <f>[1]ГАРНИРЫ!$C$118</f>
        <v>4</v>
      </c>
      <c r="F164" s="178">
        <f>[1]ГАРНИРЫ!$E$118</f>
        <v>16.8</v>
      </c>
      <c r="G164" s="178">
        <f>[1]ГАРНИРЫ!$G$118</f>
        <v>109.8</v>
      </c>
      <c r="H164" s="204">
        <v>4.2</v>
      </c>
      <c r="I164" s="203" t="s">
        <v>24</v>
      </c>
      <c r="J164" s="47" t="s">
        <v>23</v>
      </c>
      <c r="K164" s="46">
        <f>[1]ГАРНИРЫ!$P$100</f>
        <v>150</v>
      </c>
      <c r="L164" s="35">
        <f>[1]ГАРНИРЫ!$L$118</f>
        <v>2</v>
      </c>
      <c r="M164" s="35">
        <f>[1]ГАРНИРЫ!$N$118</f>
        <v>5</v>
      </c>
      <c r="N164" s="35">
        <f>[1]ГАРНИРЫ!$P$118</f>
        <v>21</v>
      </c>
      <c r="O164" s="35">
        <f>[1]ГАРНИРЫ!$R$118</f>
        <v>137.19999999999999</v>
      </c>
      <c r="P164" s="34">
        <v>5.2</v>
      </c>
    </row>
    <row r="165" spans="1:16" s="18" customFormat="1" ht="16.5" customHeight="1">
      <c r="A165" s="201" t="s">
        <v>80</v>
      </c>
      <c r="B165" s="265" t="s">
        <v>171</v>
      </c>
      <c r="C165" s="200">
        <f>[1]НАПИТКИ!$E$359</f>
        <v>150</v>
      </c>
      <c r="D165" s="199">
        <f>[1]НАПИТКИ!$A$379</f>
        <v>0.1</v>
      </c>
      <c r="E165" s="199">
        <f>[1]НАПИТКИ!$C$379</f>
        <v>0</v>
      </c>
      <c r="F165" s="199">
        <f>[1]НАПИТКИ!$E$379</f>
        <v>29</v>
      </c>
      <c r="G165" s="199">
        <f>[1]НАПИТКИ!$G$379</f>
        <v>116.5</v>
      </c>
      <c r="H165" s="198">
        <v>0</v>
      </c>
      <c r="I165" s="201" t="s">
        <v>79</v>
      </c>
      <c r="J165" s="265" t="s">
        <v>171</v>
      </c>
      <c r="K165" s="200">
        <f>[1]НАПИТКИ!$P$359</f>
        <v>180</v>
      </c>
      <c r="L165" s="199">
        <f>[1]НАПИТКИ!$L$379</f>
        <v>0.1</v>
      </c>
      <c r="M165" s="199">
        <f>[1]НАПИТКИ!$N$379</f>
        <v>0</v>
      </c>
      <c r="N165" s="199">
        <f>[1]НАПИТКИ!$P$379</f>
        <v>34.799999999999997</v>
      </c>
      <c r="O165" s="199">
        <f>[1]НАПИТКИ!$R$379</f>
        <v>139.80000000000001</v>
      </c>
      <c r="P165" s="198">
        <v>0</v>
      </c>
    </row>
    <row r="166" spans="1:16" s="18" customFormat="1" ht="16.5" customHeight="1">
      <c r="A166" s="39" t="s">
        <v>19</v>
      </c>
      <c r="B166" s="37" t="s">
        <v>17</v>
      </c>
      <c r="C166" s="36">
        <f>'[1]ГАСТРОНОМИЯ, ВЫПЕЧКА'!$AA$14</f>
        <v>20</v>
      </c>
      <c r="D166" s="35">
        <f>'[1]ГАСТРОНОМИЯ, ВЫПЕЧКА'!$W$32</f>
        <v>1.6</v>
      </c>
      <c r="E166" s="35">
        <f>'[1]ГАСТРОНОМИЯ, ВЫПЕЧКА'!$Y$32</f>
        <v>0.2</v>
      </c>
      <c r="F166" s="35">
        <f>'[1]ГАСТРОНОМИЯ, ВЫПЕЧКА'!$AA$32</f>
        <v>10.199999999999999</v>
      </c>
      <c r="G166" s="35">
        <f>'[1]ГАСТРОНОМИЯ, ВЫПЕЧКА'!$AC$32</f>
        <v>49</v>
      </c>
      <c r="H166" s="34">
        <v>0</v>
      </c>
      <c r="I166" s="194" t="s">
        <v>18</v>
      </c>
      <c r="J166" s="37" t="s">
        <v>17</v>
      </c>
      <c r="K166" s="36">
        <f>'[1]ГАСТРОНОМИЯ, ВЫПЕЧКА'!$AL$14</f>
        <v>30</v>
      </c>
      <c r="L166" s="35">
        <f>'[1]ГАСТРОНОМИЯ, ВЫПЕЧКА'!$AH$32</f>
        <v>2.4</v>
      </c>
      <c r="M166" s="35">
        <f>'[1]ГАСТРОНОМИЯ, ВЫПЕЧКА'!$AJ$32</f>
        <v>0.3</v>
      </c>
      <c r="N166" s="35">
        <f>'[1]ГАСТРОНОМИЯ, ВЫПЕЧКА'!$AL$32</f>
        <v>15.3</v>
      </c>
      <c r="O166" s="35">
        <f>'[1]ГАСТРОНОМИЯ, ВЫПЕЧКА'!$AN$32</f>
        <v>73.5</v>
      </c>
      <c r="P166" s="34">
        <v>0</v>
      </c>
    </row>
    <row r="167" spans="1:16" s="18" customFormat="1" ht="16.5" customHeight="1">
      <c r="A167" s="33" t="s">
        <v>176</v>
      </c>
      <c r="B167" s="32" t="s">
        <v>15</v>
      </c>
      <c r="C167" s="25">
        <v>15</v>
      </c>
      <c r="D167" s="192">
        <f>'[1]ГАСТРОНОМИЯ, ВЫПЕЧКА'!$L$75</f>
        <v>0.8</v>
      </c>
      <c r="E167" s="192">
        <f>'[1]ГАСТРОНОМИЯ, ВЫПЕЧКА'!$N$75</f>
        <v>0.2</v>
      </c>
      <c r="F167" s="192">
        <f>'[1]ГАСТРОНОМИЯ, ВЫПЕЧКА'!$P$75</f>
        <v>7.4</v>
      </c>
      <c r="G167" s="192">
        <f>'[1]ГАСТРОНОМИЯ, ВЫПЕЧКА'!$R$75</f>
        <v>32.1</v>
      </c>
      <c r="H167" s="191">
        <v>0</v>
      </c>
      <c r="I167" s="33" t="s">
        <v>16</v>
      </c>
      <c r="J167" s="32" t="s">
        <v>15</v>
      </c>
      <c r="K167" s="25">
        <f>'[1]ГАСТРОНОМИЯ, ВЫПЕЧКА'!$AA$57</f>
        <v>20</v>
      </c>
      <c r="L167" s="192">
        <f>'[1]ГАСТРОНОМИЯ, ВЫПЕЧКА'!$W$75</f>
        <v>1</v>
      </c>
      <c r="M167" s="192">
        <f>'[1]ГАСТРОНОМИЯ, ВЫПЕЧКА'!$Y$75</f>
        <v>0.2</v>
      </c>
      <c r="N167" s="192">
        <f>'[1]ГАСТРОНОМИЯ, ВЫПЕЧКА'!$AA$75</f>
        <v>9.8000000000000007</v>
      </c>
      <c r="O167" s="192">
        <f>'[1]ГАСТРОНОМИЯ, ВЫПЕЧКА'!$AC$75</f>
        <v>42.8</v>
      </c>
      <c r="P167" s="191">
        <v>0</v>
      </c>
    </row>
    <row r="168" spans="1:16" s="18" customFormat="1">
      <c r="A168" s="17"/>
      <c r="B168" s="16" t="s">
        <v>8</v>
      </c>
      <c r="C168" s="15">
        <f>SUM(C161:C167)+100</f>
        <v>625</v>
      </c>
      <c r="D168" s="14">
        <f t="shared" ref="D168:H168" si="44">SUM(D161:D167)</f>
        <v>25.650000000000006</v>
      </c>
      <c r="E168" s="14">
        <f t="shared" si="44"/>
        <v>24.45</v>
      </c>
      <c r="F168" s="14">
        <f t="shared" si="44"/>
        <v>77.62</v>
      </c>
      <c r="G168" s="14">
        <f t="shared" si="44"/>
        <v>631.67999999999995</v>
      </c>
      <c r="H168" s="13">
        <f t="shared" si="44"/>
        <v>19.899999999999999</v>
      </c>
      <c r="I168" s="17"/>
      <c r="J168" s="16" t="s">
        <v>8</v>
      </c>
      <c r="K168" s="15">
        <f>SUM(K161:K167)+130</f>
        <v>760</v>
      </c>
      <c r="L168" s="14">
        <f t="shared" ref="L168:P168" si="45">SUM(L161:L167)</f>
        <v>29.25</v>
      </c>
      <c r="M168" s="14">
        <f t="shared" si="45"/>
        <v>27.599999999999998</v>
      </c>
      <c r="N168" s="14">
        <f t="shared" si="45"/>
        <v>97.169999999999987</v>
      </c>
      <c r="O168" s="14">
        <f>SUM(O161:O167)</f>
        <v>752.13</v>
      </c>
      <c r="P168" s="13">
        <f t="shared" si="45"/>
        <v>23.2</v>
      </c>
    </row>
    <row r="169" spans="1:16" s="18" customFormat="1" ht="15.75" customHeight="1" thickBot="1">
      <c r="A169" s="625" t="s">
        <v>14</v>
      </c>
      <c r="B169" s="626"/>
      <c r="C169" s="626"/>
      <c r="D169" s="626"/>
      <c r="E169" s="626"/>
      <c r="F169" s="626"/>
      <c r="G169" s="626"/>
      <c r="H169" s="627"/>
      <c r="I169" s="625" t="s">
        <v>14</v>
      </c>
      <c r="J169" s="626"/>
      <c r="K169" s="626"/>
      <c r="L169" s="626"/>
      <c r="M169" s="626"/>
      <c r="N169" s="626"/>
      <c r="O169" s="626"/>
      <c r="P169" s="627"/>
    </row>
    <row r="170" spans="1:16" s="18" customFormat="1" ht="16.5" customHeight="1">
      <c r="A170" s="201" t="s">
        <v>206</v>
      </c>
      <c r="B170" s="29" t="s">
        <v>202</v>
      </c>
      <c r="C170" s="25">
        <f>'[1]ГАСТРОНОМИЯ, ВЫПЕЧКА'!$E$453</f>
        <v>60</v>
      </c>
      <c r="D170" s="25">
        <f>'[1]ГАСТРОНОМИЯ, ВЫПЕЧКА'!$A$472</f>
        <v>3.2</v>
      </c>
      <c r="E170" s="25">
        <f>'[1]ГАСТРОНОМИЯ, ВЫПЕЧКА'!$C$472</f>
        <v>1.8</v>
      </c>
      <c r="F170" s="25">
        <f>'[1]ГАСТРОНОМИЯ, ВЫПЕЧКА'!$E$472</f>
        <v>45.5</v>
      </c>
      <c r="G170" s="25">
        <f>'[1]ГАСТРОНОМИЯ, ВЫПЕЧКА'!$G$472</f>
        <v>211</v>
      </c>
      <c r="H170" s="24">
        <v>0</v>
      </c>
      <c r="I170" s="201" t="s">
        <v>207</v>
      </c>
      <c r="J170" s="264" t="s">
        <v>202</v>
      </c>
      <c r="K170" s="25">
        <f>'[1]ГАСТРОНОМИЯ, ВЫПЕЧКА'!$T$468</f>
        <v>70</v>
      </c>
      <c r="L170" s="25">
        <f>'[1]ГАСТРОНОМИЯ, ВЫПЕЧКА'!$L$472</f>
        <v>3.7</v>
      </c>
      <c r="M170" s="25">
        <f>'[1]ГАСТРОНОМИЯ, ВЫПЕЧКА'!$N$472</f>
        <v>2.1</v>
      </c>
      <c r="N170" s="25">
        <f>'[1]ГАСТРОНОМИЯ, ВЫПЕЧКА'!$P$472</f>
        <v>53.1</v>
      </c>
      <c r="O170" s="25">
        <f>'[1]ГАСТРОНОМИЯ, ВЫПЕЧКА'!$R$472</f>
        <v>246.2</v>
      </c>
      <c r="P170" s="24">
        <v>0</v>
      </c>
    </row>
    <row r="171" spans="1:16" s="18" customFormat="1" ht="16.5" customHeight="1">
      <c r="A171" s="23" t="s">
        <v>11</v>
      </c>
      <c r="B171" s="179" t="s">
        <v>9</v>
      </c>
      <c r="C171" s="178">
        <f>[1]НАПИТКИ!$E$449</f>
        <v>150</v>
      </c>
      <c r="D171" s="25">
        <f>[1]НАПИТКИ!$A$469</f>
        <v>4.2</v>
      </c>
      <c r="E171" s="25">
        <f>[1]НАПИТКИ!$C$469</f>
        <v>3.3</v>
      </c>
      <c r="F171" s="25">
        <f>[1]НАПИТКИ!$E$469</f>
        <v>6.1</v>
      </c>
      <c r="G171" s="25">
        <f>[1]НАПИТКИ!$G$469</f>
        <v>70.900000000000006</v>
      </c>
      <c r="H171" s="24">
        <v>1</v>
      </c>
      <c r="I171" s="23" t="s">
        <v>10</v>
      </c>
      <c r="J171" s="179" t="s">
        <v>9</v>
      </c>
      <c r="K171" s="21">
        <f>[1]НАПИТКИ!$P$449</f>
        <v>180</v>
      </c>
      <c r="L171" s="20">
        <f>[1]НАПИТКИ!$L$469</f>
        <v>5</v>
      </c>
      <c r="M171" s="20">
        <f>[1]НАПИТКИ!$N$469</f>
        <v>4</v>
      </c>
      <c r="N171" s="20">
        <f>[1]НАПИТКИ!$P$469</f>
        <v>7.3</v>
      </c>
      <c r="O171" s="20">
        <f>[1]НАПИТКИ!$R$469</f>
        <v>85.1</v>
      </c>
      <c r="P171" s="19">
        <v>1.2</v>
      </c>
    </row>
    <row r="172" spans="1:16" s="18" customFormat="1" ht="15.75" customHeight="1" thickBot="1">
      <c r="A172" s="190"/>
      <c r="B172" s="189" t="s">
        <v>8</v>
      </c>
      <c r="C172" s="188">
        <f t="shared" ref="C172:H172" si="46">SUM(C170:C171)</f>
        <v>210</v>
      </c>
      <c r="D172" s="187">
        <f t="shared" si="46"/>
        <v>7.4</v>
      </c>
      <c r="E172" s="187">
        <f t="shared" si="46"/>
        <v>5.0999999999999996</v>
      </c>
      <c r="F172" s="187">
        <f t="shared" si="46"/>
        <v>51.6</v>
      </c>
      <c r="G172" s="187">
        <f t="shared" si="46"/>
        <v>281.89999999999998</v>
      </c>
      <c r="H172" s="186">
        <f t="shared" si="46"/>
        <v>1</v>
      </c>
      <c r="I172" s="190"/>
      <c r="J172" s="189" t="s">
        <v>8</v>
      </c>
      <c r="K172" s="188">
        <f t="shared" ref="K172:P172" si="47">SUM(K170:K171)</f>
        <v>250</v>
      </c>
      <c r="L172" s="187">
        <f t="shared" si="47"/>
        <v>8.6999999999999993</v>
      </c>
      <c r="M172" s="187">
        <f t="shared" si="47"/>
        <v>6.1</v>
      </c>
      <c r="N172" s="187">
        <f t="shared" si="47"/>
        <v>60.4</v>
      </c>
      <c r="O172" s="187">
        <f>SUM(O170:O171)</f>
        <v>331.29999999999995</v>
      </c>
      <c r="P172" s="186">
        <f t="shared" si="47"/>
        <v>1.2</v>
      </c>
    </row>
    <row r="173" spans="1:16" s="18" customFormat="1" ht="15.75" customHeight="1" thickBot="1">
      <c r="A173" s="232"/>
      <c r="B173" s="231" t="s">
        <v>7</v>
      </c>
      <c r="C173" s="230">
        <f t="shared" ref="C173:H173" si="48">C156+C159+C168+C172</f>
        <v>1290</v>
      </c>
      <c r="D173" s="229">
        <f t="shared" si="48"/>
        <v>43.150000000000006</v>
      </c>
      <c r="E173" s="229">
        <f t="shared" si="48"/>
        <v>34.880000000000003</v>
      </c>
      <c r="F173" s="229">
        <f t="shared" si="48"/>
        <v>200.42</v>
      </c>
      <c r="G173" s="229">
        <f t="shared" si="48"/>
        <v>1285.8799999999999</v>
      </c>
      <c r="H173" s="228">
        <f t="shared" si="48"/>
        <v>32.299999999999997</v>
      </c>
      <c r="I173" s="232"/>
      <c r="J173" s="231" t="s">
        <v>7</v>
      </c>
      <c r="K173" s="230">
        <f t="shared" ref="K173:P173" si="49">K156+K159+K168+K172</f>
        <v>1580</v>
      </c>
      <c r="L173" s="229">
        <f t="shared" si="49"/>
        <v>51.25</v>
      </c>
      <c r="M173" s="229">
        <f t="shared" si="49"/>
        <v>38.536000000000001</v>
      </c>
      <c r="N173" s="229">
        <f t="shared" si="49"/>
        <v>257.36999999999995</v>
      </c>
      <c r="O173" s="229">
        <f>O156+O159+O168+O172</f>
        <v>1580.1299999999999</v>
      </c>
      <c r="P173" s="228">
        <f t="shared" si="49"/>
        <v>36.200000000000003</v>
      </c>
    </row>
    <row r="174" spans="1:16" s="18" customFormat="1" ht="17.25" customHeight="1" thickBot="1">
      <c r="A174" s="263"/>
      <c r="B174" s="262" t="s">
        <v>128</v>
      </c>
      <c r="C174" s="261">
        <f>C59+C87+C117+C145+C173</f>
        <v>6613</v>
      </c>
      <c r="D174" s="261">
        <f>D87+D117+D145+D173</f>
        <v>188.15</v>
      </c>
      <c r="E174" s="261">
        <f>E59+E87+E117+E145+E173</f>
        <v>210.23999999999995</v>
      </c>
      <c r="F174" s="261">
        <f>F59+F87+F117+F145+F173</f>
        <v>937.42</v>
      </c>
      <c r="G174" s="261">
        <f>G59+G87+G117+G145+G173</f>
        <v>6613.4800000000005</v>
      </c>
      <c r="H174" s="260">
        <f>H59+H87+H117+H145+H173</f>
        <v>185.24</v>
      </c>
      <c r="I174" s="263"/>
      <c r="J174" s="262" t="s">
        <v>128</v>
      </c>
      <c r="K174" s="447">
        <f>K59+K87+K117+K145+K173</f>
        <v>7883</v>
      </c>
      <c r="L174" s="261">
        <f>L87+L117+L145+L173</f>
        <v>228.81</v>
      </c>
      <c r="M174" s="261">
        <f>M59+M87+M117+M145+M173</f>
        <v>242.488</v>
      </c>
      <c r="N174" s="261">
        <f>N59+N87+N117+N173</f>
        <v>987.64999999999986</v>
      </c>
      <c r="O174" s="261">
        <f>O59+O87+O145+O173</f>
        <v>6565.75</v>
      </c>
      <c r="P174" s="260">
        <f>P59+P87+P117+P145+P173</f>
        <v>203.82</v>
      </c>
    </row>
    <row r="175" spans="1:16" s="18" customFormat="1" ht="14.25" customHeight="1" thickBot="1">
      <c r="A175" s="631" t="s">
        <v>55</v>
      </c>
      <c r="B175" s="633" t="s">
        <v>54</v>
      </c>
      <c r="C175" s="633" t="s">
        <v>53</v>
      </c>
      <c r="D175" s="703" t="s">
        <v>52</v>
      </c>
      <c r="E175" s="703"/>
      <c r="F175" s="703"/>
      <c r="G175" s="633" t="s">
        <v>51</v>
      </c>
      <c r="H175" s="693" t="s">
        <v>50</v>
      </c>
      <c r="I175" s="631" t="s">
        <v>55</v>
      </c>
      <c r="J175" s="633" t="s">
        <v>54</v>
      </c>
      <c r="K175" s="633" t="s">
        <v>53</v>
      </c>
      <c r="L175" s="682" t="s">
        <v>52</v>
      </c>
      <c r="M175" s="682"/>
      <c r="N175" s="682"/>
      <c r="O175" s="633" t="s">
        <v>51</v>
      </c>
      <c r="P175" s="687" t="s">
        <v>50</v>
      </c>
    </row>
    <row r="176" spans="1:16" s="18" customFormat="1" ht="39.75" customHeight="1" thickBot="1">
      <c r="A176" s="704"/>
      <c r="B176" s="698"/>
      <c r="C176" s="698"/>
      <c r="D176" s="226" t="s">
        <v>49</v>
      </c>
      <c r="E176" s="227" t="s">
        <v>48</v>
      </c>
      <c r="F176" s="226" t="s">
        <v>47</v>
      </c>
      <c r="G176" s="698"/>
      <c r="H176" s="705"/>
      <c r="I176" s="704"/>
      <c r="J176" s="698"/>
      <c r="K176" s="698"/>
      <c r="L176" s="226" t="s">
        <v>49</v>
      </c>
      <c r="M176" s="227" t="s">
        <v>48</v>
      </c>
      <c r="N176" s="226" t="s">
        <v>47</v>
      </c>
      <c r="O176" s="698"/>
      <c r="P176" s="699"/>
    </row>
    <row r="177" spans="1:16" s="18" customFormat="1" ht="15.75" thickBot="1">
      <c r="A177" s="645" t="s">
        <v>127</v>
      </c>
      <c r="B177" s="691"/>
      <c r="C177" s="691"/>
      <c r="D177" s="691"/>
      <c r="E177" s="691"/>
      <c r="F177" s="691"/>
      <c r="G177" s="691"/>
      <c r="H177" s="692"/>
      <c r="I177" s="645" t="s">
        <v>127</v>
      </c>
      <c r="J177" s="691"/>
      <c r="K177" s="691"/>
      <c r="L177" s="691"/>
      <c r="M177" s="691"/>
      <c r="N177" s="691"/>
      <c r="O177" s="691"/>
      <c r="P177" s="692"/>
    </row>
    <row r="178" spans="1:16" s="18" customFormat="1" ht="15.75" customHeight="1" thickBot="1">
      <c r="A178" s="639" t="s">
        <v>45</v>
      </c>
      <c r="B178" s="640"/>
      <c r="C178" s="640"/>
      <c r="D178" s="640"/>
      <c r="E178" s="640"/>
      <c r="F178" s="640"/>
      <c r="G178" s="640"/>
      <c r="H178" s="641"/>
      <c r="I178" s="639" t="s">
        <v>45</v>
      </c>
      <c r="J178" s="640"/>
      <c r="K178" s="640"/>
      <c r="L178" s="640"/>
      <c r="M178" s="640"/>
      <c r="N178" s="640"/>
      <c r="O178" s="640"/>
      <c r="P178" s="641"/>
    </row>
    <row r="179" spans="1:16" ht="16.5" customHeight="1">
      <c r="A179" s="259" t="s">
        <v>211</v>
      </c>
      <c r="B179" s="258" t="s">
        <v>208</v>
      </c>
      <c r="C179" s="257">
        <f>'[1]КАШИ, СУПЫ МОЛ'!$E$229</f>
        <v>130</v>
      </c>
      <c r="D179" s="256">
        <f>'[1]КАШИ, СУПЫ МОЛ'!$A$247</f>
        <v>3.9</v>
      </c>
      <c r="E179" s="256">
        <f>'[1]КАШИ, СУПЫ МОЛ'!$C$247</f>
        <v>3.6</v>
      </c>
      <c r="F179" s="256">
        <f>'[1]КАШИ, СУПЫ МОЛ'!$E$247</f>
        <v>20.3</v>
      </c>
      <c r="G179" s="256">
        <f>'[1]КАШИ, СУПЫ МОЛ'!$G$247</f>
        <v>129.30000000000001</v>
      </c>
      <c r="H179" s="256">
        <v>0.2</v>
      </c>
      <c r="I179" s="257" t="s">
        <v>212</v>
      </c>
      <c r="J179" s="258" t="s">
        <v>208</v>
      </c>
      <c r="K179" s="257">
        <f>'[1]КАШИ, СУПЫ МОЛ'!$P$229</f>
        <v>200</v>
      </c>
      <c r="L179" s="256">
        <f>'[1]КАШИ, СУПЫ МОЛ'!$L$247</f>
        <v>6</v>
      </c>
      <c r="M179" s="256">
        <f>'[1]КАШИ, СУПЫ МОЛ'!$N$247</f>
        <v>5.5</v>
      </c>
      <c r="N179" s="256">
        <f>'[1]КАШИ, СУПЫ МОЛ'!$P$247</f>
        <v>31.3</v>
      </c>
      <c r="O179" s="256">
        <f>'[1]КАШИ, СУПЫ МОЛ'!$R$247</f>
        <v>198.9</v>
      </c>
      <c r="P179" s="255">
        <v>0.3</v>
      </c>
    </row>
    <row r="180" spans="1:16" s="18" customFormat="1" ht="16.5" customHeight="1">
      <c r="A180" s="129" t="s">
        <v>70</v>
      </c>
      <c r="B180" s="72" t="s">
        <v>68</v>
      </c>
      <c r="C180" s="25">
        <f>[1]НАПИТКИ!$E$137</f>
        <v>150</v>
      </c>
      <c r="D180" s="254">
        <f>[1]НАПИТКИ!$A$155</f>
        <v>2.1</v>
      </c>
      <c r="E180" s="254">
        <f>[1]НАПИТКИ!$C$155</f>
        <v>0.03</v>
      </c>
      <c r="F180" s="254">
        <f>[1]НАПИТКИ!$E$155</f>
        <v>14.9</v>
      </c>
      <c r="G180" s="254">
        <f>[1]НАПИТКИ!$G$155</f>
        <v>67.900000000000006</v>
      </c>
      <c r="H180" s="253">
        <v>0.8</v>
      </c>
      <c r="I180" s="129" t="s">
        <v>69</v>
      </c>
      <c r="J180" s="72" t="s">
        <v>68</v>
      </c>
      <c r="K180" s="25">
        <f>[1]НАПИТКИ!$P$137</f>
        <v>180</v>
      </c>
      <c r="L180" s="252">
        <f>[1]НАПИТКИ!$L$155</f>
        <v>2.5</v>
      </c>
      <c r="M180" s="252">
        <f>[1]НАПИТКИ!$N$155</f>
        <v>3.5999999999999997E-2</v>
      </c>
      <c r="N180" s="252">
        <f>[1]НАПИТКИ!$P$155</f>
        <v>17.899999999999999</v>
      </c>
      <c r="O180" s="252">
        <f>[1]НАПИТКИ!$R$155</f>
        <v>81.5</v>
      </c>
      <c r="P180" s="251">
        <v>1</v>
      </c>
    </row>
    <row r="181" spans="1:16" s="18" customFormat="1" ht="16.5" customHeight="1">
      <c r="A181" s="23" t="s">
        <v>95</v>
      </c>
      <c r="B181" s="72" t="s">
        <v>195</v>
      </c>
      <c r="C181" s="25">
        <f>'[1]ЯЙЦО, ТВОРОГ, ЗАПЕКАНКИ'!$E$449</f>
        <v>48</v>
      </c>
      <c r="D181" s="20">
        <f>'[1]ЯЙЦО, ТВОРОГ, ЗАПЕКАНКИ'!$A$467</f>
        <v>6.1</v>
      </c>
      <c r="E181" s="20">
        <f>'[1]ЯЙЦО, ТВОРОГ, ЗАПЕКАНКИ'!$C$467</f>
        <v>5.2</v>
      </c>
      <c r="F181" s="20">
        <f>'[1]ЯЙЦО, ТВОРОГ, ЗАПЕКАНКИ'!$E$467</f>
        <v>0.3</v>
      </c>
      <c r="G181" s="20">
        <f>'[1]ЯЙЦО, ТВОРОГ, ЗАПЕКАНКИ'!$G$467</f>
        <v>76</v>
      </c>
      <c r="H181" s="19">
        <v>0</v>
      </c>
      <c r="I181" s="23" t="s">
        <v>95</v>
      </c>
      <c r="J181" s="72" t="s">
        <v>195</v>
      </c>
      <c r="K181" s="25">
        <f>'[1]ЯЙЦО, ТВОРОГ, ЗАПЕКАНКИ'!$E$449</f>
        <v>48</v>
      </c>
      <c r="L181" s="20">
        <f>'[1]ЯЙЦО, ТВОРОГ, ЗАПЕКАНКИ'!$A$467</f>
        <v>6.1</v>
      </c>
      <c r="M181" s="20">
        <f>'[1]ЯЙЦО, ТВОРОГ, ЗАПЕКАНКИ'!$C$467</f>
        <v>5.2</v>
      </c>
      <c r="N181" s="20">
        <f>'[1]ЯЙЦО, ТВОРОГ, ЗАПЕКАНКИ'!$E$467</f>
        <v>0.3</v>
      </c>
      <c r="O181" s="20">
        <f>'[1]ЯЙЦО, ТВОРОГ, ЗАПЕКАНКИ'!$G$467</f>
        <v>76</v>
      </c>
      <c r="P181" s="19">
        <v>0</v>
      </c>
    </row>
    <row r="182" spans="1:16" s="18" customFormat="1" ht="16.5" customHeight="1">
      <c r="A182" s="39" t="s">
        <v>19</v>
      </c>
      <c r="B182" s="37" t="s">
        <v>17</v>
      </c>
      <c r="C182" s="36">
        <f>'[1]ГАСТРОНОМИЯ, ВЫПЕЧКА'!$AA$14</f>
        <v>20</v>
      </c>
      <c r="D182" s="35">
        <f>'[1]ГАСТРОНОМИЯ, ВЫПЕЧКА'!$W$32</f>
        <v>1.6</v>
      </c>
      <c r="E182" s="35">
        <f>'[1]ГАСТРОНОМИЯ, ВЫПЕЧКА'!$Y$32</f>
        <v>0.2</v>
      </c>
      <c r="F182" s="35">
        <f>'[1]ГАСТРОНОМИЯ, ВЫПЕЧКА'!$AA$32</f>
        <v>10.199999999999999</v>
      </c>
      <c r="G182" s="35">
        <f>'[1]ГАСТРОНОМИЯ, ВЫПЕЧКА'!$AC$32</f>
        <v>49</v>
      </c>
      <c r="H182" s="34">
        <v>0</v>
      </c>
      <c r="I182" s="39" t="s">
        <v>37</v>
      </c>
      <c r="J182" s="37" t="s">
        <v>17</v>
      </c>
      <c r="K182" s="36">
        <f>'[1]ГАСТРОНОМИЯ, ВЫПЕЧКА'!$AW$14</f>
        <v>25</v>
      </c>
      <c r="L182" s="35">
        <f>'[1]ГАСТРОНОМИЯ, ВЫПЕЧКА'!$AS$32</f>
        <v>2</v>
      </c>
      <c r="M182" s="35">
        <f>'[1]ГАСТРОНОМИЯ, ВЫПЕЧКА'!$AU$32</f>
        <v>0.3</v>
      </c>
      <c r="N182" s="35">
        <f>'[1]ГАСТРОНОМИЯ, ВЫПЕЧКА'!$AW$32</f>
        <v>12.8</v>
      </c>
      <c r="O182" s="35">
        <f>'[1]ГАСТРОНОМИЯ, ВЫПЕЧКА'!$AY$32</f>
        <v>61.3</v>
      </c>
      <c r="P182" s="34">
        <v>0</v>
      </c>
    </row>
    <row r="183" spans="1:16" s="18" customFormat="1" ht="16.5" customHeight="1">
      <c r="A183" s="33" t="s">
        <v>36</v>
      </c>
      <c r="B183" s="32" t="s">
        <v>15</v>
      </c>
      <c r="C183" s="25">
        <f>'[1]ГАСТРОНОМИЯ, ВЫПЕЧКА'!$E$57</f>
        <v>10</v>
      </c>
      <c r="D183" s="71">
        <f>'[1]ГАСТРОНОМИЯ, ВЫПЕЧКА'!$A$75</f>
        <v>0.5</v>
      </c>
      <c r="E183" s="71">
        <f>'[1]ГАСТРОНОМИЯ, ВЫПЕЧКА'!$C$75</f>
        <v>0.1</v>
      </c>
      <c r="F183" s="71">
        <f>'[1]ГАСТРОНОМИЯ, ВЫПЕЧКА'!$E$75</f>
        <v>4.9000000000000004</v>
      </c>
      <c r="G183" s="71">
        <f>'[1]ГАСТРОНОМИЯ, ВЫПЕЧКА'!$G$75</f>
        <v>21.4</v>
      </c>
      <c r="H183" s="198">
        <v>0</v>
      </c>
      <c r="I183" s="33" t="s">
        <v>16</v>
      </c>
      <c r="J183" s="32" t="s">
        <v>15</v>
      </c>
      <c r="K183" s="25">
        <f>'[1]ГАСТРОНОМИЯ, ВЫПЕЧКА'!$AA$57</f>
        <v>20</v>
      </c>
      <c r="L183" s="192">
        <f>'[1]ГАСТРОНОМИЯ, ВЫПЕЧКА'!$W$75</f>
        <v>1</v>
      </c>
      <c r="M183" s="192">
        <f>'[1]ГАСТРОНОМИЯ, ВЫПЕЧКА'!$Y$75</f>
        <v>0.2</v>
      </c>
      <c r="N183" s="192">
        <f>'[1]ГАСТРОНОМИЯ, ВЫПЕЧКА'!$AA$75</f>
        <v>9.8000000000000007</v>
      </c>
      <c r="O183" s="192">
        <f>'[1]ГАСТРОНОМИЯ, ВЫПЕЧКА'!$AC$75</f>
        <v>42.8</v>
      </c>
      <c r="P183" s="191">
        <v>0</v>
      </c>
    </row>
    <row r="184" spans="1:16" s="18" customFormat="1">
      <c r="A184" s="250"/>
      <c r="B184" s="219" t="s">
        <v>8</v>
      </c>
      <c r="C184" s="218">
        <f t="shared" ref="C184:H184" si="50">SUM(C179:C183)</f>
        <v>358</v>
      </c>
      <c r="D184" s="70">
        <f t="shared" si="50"/>
        <v>14.2</v>
      </c>
      <c r="E184" s="70">
        <f t="shared" si="50"/>
        <v>9.129999999999999</v>
      </c>
      <c r="F184" s="70">
        <f t="shared" si="50"/>
        <v>50.6</v>
      </c>
      <c r="G184" s="70">
        <f t="shared" si="50"/>
        <v>343.6</v>
      </c>
      <c r="H184" s="249">
        <f t="shared" si="50"/>
        <v>1</v>
      </c>
      <c r="I184" s="248"/>
      <c r="J184" s="219" t="s">
        <v>8</v>
      </c>
      <c r="K184" s="218">
        <f t="shared" ref="K184:P184" si="51">SUM(K179:K183)</f>
        <v>473</v>
      </c>
      <c r="L184" s="70">
        <f t="shared" si="51"/>
        <v>17.600000000000001</v>
      </c>
      <c r="M184" s="70">
        <f t="shared" si="51"/>
        <v>11.236000000000001</v>
      </c>
      <c r="N184" s="70">
        <f t="shared" si="51"/>
        <v>72.099999999999994</v>
      </c>
      <c r="O184" s="70">
        <f>SUM(O179:O183)</f>
        <v>460.5</v>
      </c>
      <c r="P184" s="69">
        <f t="shared" si="51"/>
        <v>1.3</v>
      </c>
    </row>
    <row r="185" spans="1:16" s="18" customFormat="1" ht="12.75" customHeight="1" thickBot="1">
      <c r="A185" s="642" t="s">
        <v>35</v>
      </c>
      <c r="B185" s="643"/>
      <c r="C185" s="643"/>
      <c r="D185" s="643"/>
      <c r="E185" s="643"/>
      <c r="F185" s="643"/>
      <c r="G185" s="643"/>
      <c r="H185" s="644"/>
      <c r="I185" s="642" t="s">
        <v>35</v>
      </c>
      <c r="J185" s="643"/>
      <c r="K185" s="643"/>
      <c r="L185" s="643"/>
      <c r="M185" s="643"/>
      <c r="N185" s="643"/>
      <c r="O185" s="643"/>
      <c r="P185" s="644"/>
    </row>
    <row r="186" spans="1:16" s="18" customFormat="1" ht="16.5" customHeight="1">
      <c r="A186" s="33" t="s">
        <v>78</v>
      </c>
      <c r="B186" s="157" t="s">
        <v>77</v>
      </c>
      <c r="C186" s="156">
        <f>[1]НАПИТКИ!$E$225</f>
        <v>150</v>
      </c>
      <c r="D186" s="155">
        <f>[1]НАПИТКИ!$A$243</f>
        <v>1.5</v>
      </c>
      <c r="E186" s="155">
        <f>[1]НАПИТКИ!$C$243</f>
        <v>0.2</v>
      </c>
      <c r="F186" s="155">
        <f>[1]НАПИТКИ!$E$243</f>
        <v>2.8</v>
      </c>
      <c r="G186" s="155">
        <f>[1]НАПИТКИ!$G$243</f>
        <v>18.7</v>
      </c>
      <c r="H186" s="154">
        <v>6</v>
      </c>
      <c r="I186" s="158" t="s">
        <v>78</v>
      </c>
      <c r="J186" s="157" t="s">
        <v>77</v>
      </c>
      <c r="K186" s="156">
        <f>[1]НАПИТКИ!$E$225</f>
        <v>150</v>
      </c>
      <c r="L186" s="155">
        <f>[1]НАПИТКИ!$A$243</f>
        <v>1.5</v>
      </c>
      <c r="M186" s="155">
        <f>[1]НАПИТКИ!$C$243</f>
        <v>0.2</v>
      </c>
      <c r="N186" s="155">
        <f>[1]НАПИТКИ!$E$243</f>
        <v>2.8</v>
      </c>
      <c r="O186" s="155">
        <f>[1]НАПИТКИ!$G$243</f>
        <v>18.7</v>
      </c>
      <c r="P186" s="154">
        <v>6</v>
      </c>
    </row>
    <row r="187" spans="1:16" s="18" customFormat="1">
      <c r="A187" s="247"/>
      <c r="B187" s="219" t="s">
        <v>8</v>
      </c>
      <c r="C187" s="218">
        <f t="shared" ref="C187:H187" si="52">C186</f>
        <v>150</v>
      </c>
      <c r="D187" s="246">
        <f t="shared" si="52"/>
        <v>1.5</v>
      </c>
      <c r="E187" s="246">
        <f t="shared" si="52"/>
        <v>0.2</v>
      </c>
      <c r="F187" s="246">
        <f t="shared" si="52"/>
        <v>2.8</v>
      </c>
      <c r="G187" s="246">
        <f t="shared" si="52"/>
        <v>18.7</v>
      </c>
      <c r="H187" s="245">
        <f t="shared" si="52"/>
        <v>6</v>
      </c>
      <c r="I187" s="247"/>
      <c r="J187" s="219" t="s">
        <v>8</v>
      </c>
      <c r="K187" s="218">
        <f t="shared" ref="K187:P187" si="53">K186</f>
        <v>150</v>
      </c>
      <c r="L187" s="246">
        <f t="shared" si="53"/>
        <v>1.5</v>
      </c>
      <c r="M187" s="246">
        <f t="shared" si="53"/>
        <v>0.2</v>
      </c>
      <c r="N187" s="246">
        <f t="shared" si="53"/>
        <v>2.8</v>
      </c>
      <c r="O187" s="246">
        <f t="shared" si="53"/>
        <v>18.7</v>
      </c>
      <c r="P187" s="245">
        <f t="shared" si="53"/>
        <v>6</v>
      </c>
    </row>
    <row r="188" spans="1:16" s="18" customFormat="1" ht="11.25" customHeight="1" thickBot="1">
      <c r="A188" s="642" t="s">
        <v>32</v>
      </c>
      <c r="B188" s="643"/>
      <c r="C188" s="643"/>
      <c r="D188" s="643"/>
      <c r="E188" s="643"/>
      <c r="F188" s="643"/>
      <c r="G188" s="643"/>
      <c r="H188" s="644"/>
      <c r="I188" s="642" t="s">
        <v>32</v>
      </c>
      <c r="J188" s="643"/>
      <c r="K188" s="643"/>
      <c r="L188" s="643"/>
      <c r="M188" s="643"/>
      <c r="N188" s="643"/>
      <c r="O188" s="643"/>
      <c r="P188" s="644"/>
    </row>
    <row r="189" spans="1:16" s="18" customFormat="1" ht="16.5" customHeight="1">
      <c r="A189" s="23" t="s">
        <v>191</v>
      </c>
      <c r="B189" s="211" t="s">
        <v>188</v>
      </c>
      <c r="C189" s="150">
        <v>40</v>
      </c>
      <c r="D189" s="181">
        <f>'[1]ФРУКТЫ, ОВОЩИ'!$A$329</f>
        <v>0.4</v>
      </c>
      <c r="E189" s="181">
        <f>'[1]ФРУКТЫ, ОВОЩИ'!$C$329</f>
        <v>3.6</v>
      </c>
      <c r="F189" s="181">
        <f>'[1]ФРУКТЫ, ОВОЩИ'!$E$329</f>
        <v>3.6</v>
      </c>
      <c r="G189" s="181">
        <f>'[1]ФРУКТЫ, ОВОЩИ'!$G$329</f>
        <v>49</v>
      </c>
      <c r="H189" s="180">
        <v>0.7</v>
      </c>
      <c r="I189" s="23" t="s">
        <v>232</v>
      </c>
      <c r="J189" s="211" t="s">
        <v>188</v>
      </c>
      <c r="K189" s="150">
        <v>50</v>
      </c>
      <c r="L189" s="181">
        <f>'[1]ФРУКТЫ, ОВОЩИ'!$W$329</f>
        <v>0.5</v>
      </c>
      <c r="M189" s="181">
        <f>'[1]ФРУКТЫ, ОВОЩИ'!$Y$329</f>
        <v>4.5</v>
      </c>
      <c r="N189" s="181">
        <f>'[1]ФРУКТЫ, ОВОЩИ'!$AA$329</f>
        <v>4.5</v>
      </c>
      <c r="O189" s="181">
        <f>'[1]ФРУКТЫ, ОВОЩИ'!$AC$329</f>
        <v>61.3</v>
      </c>
      <c r="P189" s="180">
        <v>0.9</v>
      </c>
    </row>
    <row r="190" spans="1:16" s="18" customFormat="1" ht="16.5" customHeight="1">
      <c r="A190" s="113" t="s">
        <v>31</v>
      </c>
      <c r="B190" s="244" t="s">
        <v>29</v>
      </c>
      <c r="C190" s="114">
        <f>[1]СУПЫ!$I$408</f>
        <v>180</v>
      </c>
      <c r="D190" s="146">
        <f>[1]СУПЫ!$A$415</f>
        <v>6.8</v>
      </c>
      <c r="E190" s="146">
        <f>[1]СУПЫ!$C$415</f>
        <v>3.2</v>
      </c>
      <c r="F190" s="146">
        <f>[1]СУПЫ!$E$415</f>
        <v>9.5</v>
      </c>
      <c r="G190" s="146">
        <f>[1]СУПЫ!$G$415</f>
        <v>94.9</v>
      </c>
      <c r="H190" s="145">
        <v>4</v>
      </c>
      <c r="I190" s="113" t="s">
        <v>30</v>
      </c>
      <c r="J190" s="244" t="s">
        <v>29</v>
      </c>
      <c r="K190" s="114">
        <f>[1]СУПЫ!$T$408</f>
        <v>200</v>
      </c>
      <c r="L190" s="146">
        <f>[1]СУПЫ!$L$415</f>
        <v>7.6</v>
      </c>
      <c r="M190" s="146">
        <f>[1]СУПЫ!$N$415</f>
        <v>3.6</v>
      </c>
      <c r="N190" s="146">
        <f>[1]СУПЫ!$P$415</f>
        <v>10.6</v>
      </c>
      <c r="O190" s="146">
        <f>[1]СУПЫ!$R$415</f>
        <v>105.4</v>
      </c>
      <c r="P190" s="145">
        <v>4.4000000000000004</v>
      </c>
    </row>
    <row r="191" spans="1:16" s="18" customFormat="1" ht="16.5" customHeight="1">
      <c r="A191" s="243" t="s">
        <v>234</v>
      </c>
      <c r="B191" s="222" t="s">
        <v>209</v>
      </c>
      <c r="C191" s="178">
        <f>'[1]МЯСО, РЫБА'!$E$409</f>
        <v>60</v>
      </c>
      <c r="D191" s="206">
        <f>'[1]МЯСО, РЫБА'!$A$428</f>
        <v>6.8</v>
      </c>
      <c r="E191" s="206">
        <f>'[1]МЯСО, РЫБА'!$C$428</f>
        <v>9.1999999999999993</v>
      </c>
      <c r="F191" s="206">
        <f>'[1]МЯСО, РЫБА'!$E$428</f>
        <v>7.3</v>
      </c>
      <c r="G191" s="206">
        <f>'[1]МЯСО, РЫБА'!$G$428</f>
        <v>139.1</v>
      </c>
      <c r="H191" s="205">
        <v>0.1</v>
      </c>
      <c r="I191" s="201" t="s">
        <v>235</v>
      </c>
      <c r="J191" s="242" t="s">
        <v>209</v>
      </c>
      <c r="K191" s="178">
        <f>'[1]МЯСО, РЫБА'!$P$409</f>
        <v>70</v>
      </c>
      <c r="L191" s="206">
        <f>'[1]МЯСО, РЫБА'!$L$428</f>
        <v>7.9</v>
      </c>
      <c r="M191" s="206">
        <f>'[1]МЯСО, РЫБА'!$N$428</f>
        <v>10.7</v>
      </c>
      <c r="N191" s="206">
        <f>'[1]МЯСО, РЫБА'!$P$428</f>
        <v>8.5</v>
      </c>
      <c r="O191" s="206">
        <f>'[1]МЯСО, РЫБА'!$R$428</f>
        <v>162.30000000000001</v>
      </c>
      <c r="P191" s="205">
        <v>0.4</v>
      </c>
    </row>
    <row r="192" spans="1:16" s="18" customFormat="1" ht="16.5" customHeight="1">
      <c r="A192" s="51" t="s">
        <v>101</v>
      </c>
      <c r="B192" s="47" t="s">
        <v>99</v>
      </c>
      <c r="C192" s="50">
        <f>[1]СОУСА!$E$14</f>
        <v>25</v>
      </c>
      <c r="D192" s="206">
        <f>[1]СОУСА!$A$33</f>
        <v>0.3</v>
      </c>
      <c r="E192" s="206">
        <f>[1]СОУСА!$C$33</f>
        <v>0.6</v>
      </c>
      <c r="F192" s="206">
        <f>[1]СОУСА!$E$33</f>
        <v>2.4</v>
      </c>
      <c r="G192" s="206">
        <f>[1]СОУСА!$G$33</f>
        <v>16.600000000000001</v>
      </c>
      <c r="H192" s="205">
        <v>0.2</v>
      </c>
      <c r="I192" s="51" t="s">
        <v>100</v>
      </c>
      <c r="J192" s="47" t="s">
        <v>99</v>
      </c>
      <c r="K192" s="195">
        <f>[1]СОУСА!$P$14</f>
        <v>30</v>
      </c>
      <c r="L192" s="206">
        <f>[1]СОУСА!$L$33</f>
        <v>0.36</v>
      </c>
      <c r="M192" s="206">
        <f>[1]СОУСА!$N$33</f>
        <v>0.72</v>
      </c>
      <c r="N192" s="206">
        <f>[1]СОУСА!$P$33</f>
        <v>2.88</v>
      </c>
      <c r="O192" s="206">
        <f>[1]СОУСА!$R$33</f>
        <v>19.920000000000002</v>
      </c>
      <c r="P192" s="205">
        <v>0.2</v>
      </c>
    </row>
    <row r="193" spans="1:16" s="18" customFormat="1" ht="16.5" customHeight="1">
      <c r="A193" s="51" t="s">
        <v>121</v>
      </c>
      <c r="B193" s="409" t="s">
        <v>119</v>
      </c>
      <c r="C193" s="410">
        <f>[1]ГАРНИРЫ!$E$57</f>
        <v>110</v>
      </c>
      <c r="D193" s="407">
        <f>[1]ГАРНИРЫ!$A$75</f>
        <v>4</v>
      </c>
      <c r="E193" s="407">
        <f>[1]ГАРНИРЫ!$C$75</f>
        <v>3.9</v>
      </c>
      <c r="F193" s="407">
        <f>[1]ГАРНИРЫ!$E$75</f>
        <v>23</v>
      </c>
      <c r="G193" s="407">
        <f>[1]ГАРНИРЫ!$G$75</f>
        <v>137.80000000000001</v>
      </c>
      <c r="H193" s="408">
        <v>0</v>
      </c>
      <c r="I193" s="51" t="s">
        <v>120</v>
      </c>
      <c r="J193" s="409" t="s">
        <v>119</v>
      </c>
      <c r="K193" s="410">
        <f>[1]ГАРНИРЫ!$P$57</f>
        <v>150</v>
      </c>
      <c r="L193" s="407">
        <f>[1]ГАРНИРЫ!$L$75</f>
        <v>5.5</v>
      </c>
      <c r="M193" s="407">
        <f>[1]ГАРНИРЫ!$N$75</f>
        <v>5.3</v>
      </c>
      <c r="N193" s="407">
        <f>[1]ГАРНИРЫ!$P$75</f>
        <v>31.3</v>
      </c>
      <c r="O193" s="407">
        <f>[1]ГАРНИРЫ!$R$75</f>
        <v>187.9</v>
      </c>
      <c r="P193" s="408">
        <v>0</v>
      </c>
    </row>
    <row r="194" spans="1:16" s="18" customFormat="1" ht="16.5" customHeight="1">
      <c r="A194" s="88" t="s">
        <v>118</v>
      </c>
      <c r="B194" s="241" t="s">
        <v>116</v>
      </c>
      <c r="C194" s="21">
        <f>[1]НАПИТКИ!$E$314</f>
        <v>150</v>
      </c>
      <c r="D194" s="20">
        <f>[1]НАПИТКИ!$A$334</f>
        <v>0.4</v>
      </c>
      <c r="E194" s="20">
        <f>[1]НАПИТКИ!$C$334</f>
        <v>0</v>
      </c>
      <c r="F194" s="20">
        <f>[1]НАПИТКИ!$E$334</f>
        <v>20.5</v>
      </c>
      <c r="G194" s="20">
        <f>[1]НАПИТКИ!$G$334</f>
        <v>83.8</v>
      </c>
      <c r="H194" s="19">
        <v>0.1</v>
      </c>
      <c r="I194" s="88" t="s">
        <v>117</v>
      </c>
      <c r="J194" s="241" t="s">
        <v>116</v>
      </c>
      <c r="K194" s="21">
        <f>[1]НАПИТКИ!$P$314</f>
        <v>180</v>
      </c>
      <c r="L194" s="20">
        <f>[1]НАПИТКИ!$L$334</f>
        <v>0.5</v>
      </c>
      <c r="M194" s="20">
        <f>[1]НАПИТКИ!$N$334</f>
        <v>0</v>
      </c>
      <c r="N194" s="20">
        <f>[1]НАПИТКИ!$P$334</f>
        <v>24.6</v>
      </c>
      <c r="O194" s="20">
        <f>[1]НАПИТКИ!$R$334</f>
        <v>100.6</v>
      </c>
      <c r="P194" s="19">
        <v>0.1</v>
      </c>
    </row>
    <row r="195" spans="1:16" s="18" customFormat="1" ht="16.5" customHeight="1">
      <c r="A195" s="39" t="s">
        <v>19</v>
      </c>
      <c r="B195" s="37" t="s">
        <v>17</v>
      </c>
      <c r="C195" s="36">
        <f>'[1]ГАСТРОНОМИЯ, ВЫПЕЧКА'!$AA$14</f>
        <v>20</v>
      </c>
      <c r="D195" s="35">
        <f>'[1]ГАСТРОНОМИЯ, ВЫПЕЧКА'!$W$32</f>
        <v>1.6</v>
      </c>
      <c r="E195" s="35">
        <f>'[1]ГАСТРОНОМИЯ, ВЫПЕЧКА'!$Y$32</f>
        <v>0.2</v>
      </c>
      <c r="F195" s="35">
        <f>'[1]ГАСТРОНОМИЯ, ВЫПЕЧКА'!$AA$32</f>
        <v>10.199999999999999</v>
      </c>
      <c r="G195" s="35">
        <f>'[1]ГАСТРОНОМИЯ, ВЫПЕЧКА'!$AC$32</f>
        <v>49</v>
      </c>
      <c r="H195" s="34">
        <v>0</v>
      </c>
      <c r="I195" s="194" t="s">
        <v>18</v>
      </c>
      <c r="J195" s="37" t="s">
        <v>17</v>
      </c>
      <c r="K195" s="36">
        <f>'[1]ГАСТРОНОМИЯ, ВЫПЕЧКА'!$AL$14</f>
        <v>30</v>
      </c>
      <c r="L195" s="35">
        <f>'[1]ГАСТРОНОМИЯ, ВЫПЕЧКА'!$AH$32</f>
        <v>2.4</v>
      </c>
      <c r="M195" s="35">
        <f>'[1]ГАСТРОНОМИЯ, ВЫПЕЧКА'!$AJ$32</f>
        <v>0.3</v>
      </c>
      <c r="N195" s="35">
        <f>'[1]ГАСТРОНОМИЯ, ВЫПЕЧКА'!$AL$32</f>
        <v>15.3</v>
      </c>
      <c r="O195" s="35">
        <f>'[1]ГАСТРОНОМИЯ, ВЫПЕЧКА'!$AN$32</f>
        <v>73.5</v>
      </c>
      <c r="P195" s="34">
        <v>0</v>
      </c>
    </row>
    <row r="196" spans="1:16" s="18" customFormat="1" ht="16.5" customHeight="1">
      <c r="A196" s="33" t="s">
        <v>176</v>
      </c>
      <c r="B196" s="193" t="s">
        <v>15</v>
      </c>
      <c r="C196" s="185">
        <v>15</v>
      </c>
      <c r="D196" s="192">
        <f>'[1]ГАСТРОНОМИЯ, ВЫПЕЧКА'!$L$75</f>
        <v>0.8</v>
      </c>
      <c r="E196" s="192">
        <f>'[1]ГАСТРОНОМИЯ, ВЫПЕЧКА'!$N$75</f>
        <v>0.2</v>
      </c>
      <c r="F196" s="192">
        <f>'[1]ГАСТРОНОМИЯ, ВЫПЕЧКА'!$P$75</f>
        <v>7.4</v>
      </c>
      <c r="G196" s="192">
        <f>'[1]ГАСТРОНОМИЯ, ВЫПЕЧКА'!$R$75</f>
        <v>32.1</v>
      </c>
      <c r="H196" s="191">
        <v>0</v>
      </c>
      <c r="I196" s="33" t="s">
        <v>16</v>
      </c>
      <c r="J196" s="193" t="s">
        <v>15</v>
      </c>
      <c r="K196" s="185">
        <f>'[1]ГАСТРОНОМИЯ, ВЫПЕЧКА'!$AA$57</f>
        <v>20</v>
      </c>
      <c r="L196" s="192">
        <f>'[1]ГАСТРОНОМИЯ, ВЫПЕЧКА'!$W$75</f>
        <v>1</v>
      </c>
      <c r="M196" s="192">
        <f>'[1]ГАСТРОНОМИЯ, ВЫПЕЧКА'!$Y$75</f>
        <v>0.2</v>
      </c>
      <c r="N196" s="192">
        <f>'[1]ГАСТРОНОМИЯ, ВЫПЕЧКА'!$AA$75</f>
        <v>9.8000000000000007</v>
      </c>
      <c r="O196" s="192">
        <f>'[1]ГАСТРОНОМИЯ, ВЫПЕЧКА'!$AC$75</f>
        <v>42.8</v>
      </c>
      <c r="P196" s="191">
        <v>0</v>
      </c>
    </row>
    <row r="197" spans="1:16" s="18" customFormat="1">
      <c r="A197" s="17"/>
      <c r="B197" s="215" t="s">
        <v>8</v>
      </c>
      <c r="C197" s="214">
        <f t="shared" ref="C197:H197" si="54">SUM(C189:C196)</f>
        <v>600</v>
      </c>
      <c r="D197" s="213">
        <f t="shared" si="54"/>
        <v>21.1</v>
      </c>
      <c r="E197" s="213">
        <f t="shared" si="54"/>
        <v>20.9</v>
      </c>
      <c r="F197" s="213">
        <f t="shared" si="54"/>
        <v>83.9</v>
      </c>
      <c r="G197" s="213">
        <f t="shared" si="54"/>
        <v>602.30000000000007</v>
      </c>
      <c r="H197" s="212">
        <f t="shared" si="54"/>
        <v>5.0999999999999996</v>
      </c>
      <c r="I197" s="17"/>
      <c r="J197" s="215" t="s">
        <v>8</v>
      </c>
      <c r="K197" s="214">
        <f t="shared" ref="K197:P197" si="55">SUM(K189:K196)</f>
        <v>730</v>
      </c>
      <c r="L197" s="213">
        <f t="shared" si="55"/>
        <v>25.759999999999998</v>
      </c>
      <c r="M197" s="213">
        <f t="shared" si="55"/>
        <v>25.319999999999997</v>
      </c>
      <c r="N197" s="213">
        <f t="shared" si="55"/>
        <v>107.47999999999999</v>
      </c>
      <c r="O197" s="213">
        <f>SUM(O189:O196)</f>
        <v>753.72</v>
      </c>
      <c r="P197" s="212">
        <f t="shared" si="55"/>
        <v>6.0000000000000009</v>
      </c>
    </row>
    <row r="198" spans="1:16" s="18" customFormat="1" ht="11.25" customHeight="1" thickBot="1">
      <c r="A198" s="625" t="s">
        <v>14</v>
      </c>
      <c r="B198" s="626"/>
      <c r="C198" s="626"/>
      <c r="D198" s="626"/>
      <c r="E198" s="626"/>
      <c r="F198" s="626"/>
      <c r="G198" s="626"/>
      <c r="H198" s="627"/>
      <c r="I198" s="625" t="s">
        <v>14</v>
      </c>
      <c r="J198" s="626"/>
      <c r="K198" s="626"/>
      <c r="L198" s="626"/>
      <c r="M198" s="626"/>
      <c r="N198" s="626"/>
      <c r="O198" s="626"/>
      <c r="P198" s="627"/>
    </row>
    <row r="199" spans="1:16" s="18" customFormat="1" ht="16.5" customHeight="1">
      <c r="A199" s="39" t="s">
        <v>213</v>
      </c>
      <c r="B199" s="239" t="s">
        <v>210</v>
      </c>
      <c r="C199" s="240">
        <v>100</v>
      </c>
      <c r="D199" s="95">
        <f>'[1]ЯЙЦО, ТВОРОГ, ЗАПЕКАНКИ'!$A$553</f>
        <v>5.2</v>
      </c>
      <c r="E199" s="95">
        <f>'[1]ЯЙЦО, ТВОРОГ, ЗАПЕКАНКИ'!$C$553</f>
        <v>1.1000000000000001</v>
      </c>
      <c r="F199" s="95">
        <f>'[1]ЯЙЦО, ТВОРОГ, ЗАПЕКАНКИ'!$E$553</f>
        <v>20.8</v>
      </c>
      <c r="G199" s="95">
        <f>'[1]ЯЙЦО, ТВОРОГ, ЗАПЕКАНКИ'!$G$553</f>
        <v>113.8</v>
      </c>
      <c r="H199" s="94">
        <v>3.1</v>
      </c>
      <c r="I199" s="39" t="s">
        <v>213</v>
      </c>
      <c r="J199" s="239" t="s">
        <v>210</v>
      </c>
      <c r="K199" s="150">
        <v>100</v>
      </c>
      <c r="L199" s="181">
        <f>'[1]ЯЙЦО, ТВОРОГ, ЗАПЕКАНКИ'!$A$553</f>
        <v>5.2</v>
      </c>
      <c r="M199" s="181">
        <f>'[1]ЯЙЦО, ТВОРОГ, ЗАПЕКАНКИ'!$C$553</f>
        <v>1.1000000000000001</v>
      </c>
      <c r="N199" s="181">
        <f>'[1]ЯЙЦО, ТВОРОГ, ЗАПЕКАНКИ'!$E$553</f>
        <v>20.8</v>
      </c>
      <c r="O199" s="181">
        <f>'[1]ЯЙЦО, ТВОРОГ, ЗАПЕКАНКИ'!$G$553</f>
        <v>113.8</v>
      </c>
      <c r="P199" s="180">
        <v>3.1</v>
      </c>
    </row>
    <row r="200" spans="1:16" s="18" customFormat="1" ht="16.5" customHeight="1">
      <c r="A200" s="39" t="s">
        <v>108</v>
      </c>
      <c r="B200" s="37" t="s">
        <v>106</v>
      </c>
      <c r="C200" s="36">
        <f>'[1]ГАСТРОНОМИЯ, ВЫПЕЧКА'!$E$319</f>
        <v>20</v>
      </c>
      <c r="D200" s="35">
        <f>'[1]ГАСТРОНОМИЯ, ВЫПЕЧКА'!$A$337</f>
        <v>1.3</v>
      </c>
      <c r="E200" s="35">
        <f>'[1]ГАСТРОНОМИЯ, ВЫПЕЧКА'!$C$337</f>
        <v>2.6</v>
      </c>
      <c r="F200" s="35">
        <f>'[1]ГАСТРОНОМИЯ, ВЫПЕЧКА'!$E$337</f>
        <v>13.8</v>
      </c>
      <c r="G200" s="35">
        <f>'[1]ГАСТРОНОМИЯ, ВЫПЕЧКА'!$G$337</f>
        <v>85</v>
      </c>
      <c r="H200" s="34">
        <v>0</v>
      </c>
      <c r="I200" s="238" t="s">
        <v>107</v>
      </c>
      <c r="J200" s="37" t="s">
        <v>106</v>
      </c>
      <c r="K200" s="36">
        <f>'[1]ГАСТРОНОМИЯ, ВЫПЕЧКА'!$AA$319</f>
        <v>30</v>
      </c>
      <c r="L200" s="35">
        <f>'[1]ГАСТРОНОМИЯ, ВЫПЕЧКА'!$W$337</f>
        <v>1.9</v>
      </c>
      <c r="M200" s="35">
        <f>'[1]ГАСТРОНОМИЯ, ВЫПЕЧКА'!$Y$337</f>
        <v>4</v>
      </c>
      <c r="N200" s="35">
        <f>'[1]ГАСТРОНОМИЯ, ВЫПЕЧКА'!$AA$337</f>
        <v>20.6</v>
      </c>
      <c r="O200" s="35">
        <f>'[1]ГАСТРОНОМИЯ, ВЫПЕЧКА'!$AC$337</f>
        <v>127.4</v>
      </c>
      <c r="P200" s="34">
        <v>0</v>
      </c>
    </row>
    <row r="201" spans="1:16" s="18" customFormat="1" ht="16.5" customHeight="1">
      <c r="A201" s="88" t="s">
        <v>42</v>
      </c>
      <c r="B201" s="237" t="s">
        <v>40</v>
      </c>
      <c r="C201" s="235">
        <f>[1]НАПИТКИ!$E$54</f>
        <v>150</v>
      </c>
      <c r="D201" s="234">
        <f>[1]НАПИТКИ!$A$69</f>
        <v>0.2</v>
      </c>
      <c r="E201" s="234">
        <f>[1]НАПИТКИ!$C$69</f>
        <v>0</v>
      </c>
      <c r="F201" s="234">
        <f>[1]НАПИТКИ!$E$69</f>
        <v>11.8</v>
      </c>
      <c r="G201" s="234">
        <f>[1]НАПИТКИ!$G$69</f>
        <v>47.7</v>
      </c>
      <c r="H201" s="233">
        <v>0.87</v>
      </c>
      <c r="I201" s="33" t="s">
        <v>41</v>
      </c>
      <c r="J201" s="236" t="s">
        <v>40</v>
      </c>
      <c r="K201" s="235">
        <f>[1]НАПИТКИ!$P$54</f>
        <v>180</v>
      </c>
      <c r="L201" s="234">
        <f>[1]НАПИТКИ!$L$69</f>
        <v>0.2</v>
      </c>
      <c r="M201" s="234">
        <f>[1]НАПИТКИ!$N$69</f>
        <v>0</v>
      </c>
      <c r="N201" s="234">
        <f>[1]НАПИТКИ!$P$69</f>
        <v>14.2</v>
      </c>
      <c r="O201" s="234">
        <f>[1]НАПИТКИ!$R$69</f>
        <v>57.2</v>
      </c>
      <c r="P201" s="233">
        <v>1</v>
      </c>
    </row>
    <row r="202" spans="1:16" s="18" customFormat="1" ht="15.75" thickBot="1">
      <c r="A202" s="169"/>
      <c r="B202" s="168" t="s">
        <v>8</v>
      </c>
      <c r="C202" s="167">
        <f>SUM(C199:C201)</f>
        <v>270</v>
      </c>
      <c r="D202" s="167">
        <f t="shared" ref="D202:H202" si="56">SUM(D199:D201)</f>
        <v>6.7</v>
      </c>
      <c r="E202" s="167">
        <f t="shared" si="56"/>
        <v>3.7</v>
      </c>
      <c r="F202" s="167">
        <f t="shared" si="56"/>
        <v>46.400000000000006</v>
      </c>
      <c r="G202" s="167">
        <f t="shared" si="56"/>
        <v>246.5</v>
      </c>
      <c r="H202" s="167">
        <f t="shared" si="56"/>
        <v>3.97</v>
      </c>
      <c r="I202" s="169"/>
      <c r="J202" s="168" t="s">
        <v>8</v>
      </c>
      <c r="K202" s="167">
        <f>SUM(K199:K201)</f>
        <v>310</v>
      </c>
      <c r="L202" s="167">
        <f t="shared" ref="L202:P202" si="57">SUM(L199:L201)</f>
        <v>7.3</v>
      </c>
      <c r="M202" s="167">
        <f t="shared" si="57"/>
        <v>5.0999999999999996</v>
      </c>
      <c r="N202" s="167">
        <f t="shared" si="57"/>
        <v>55.600000000000009</v>
      </c>
      <c r="O202" s="166">
        <f>SUM(O199:O201)</f>
        <v>298.39999999999998</v>
      </c>
      <c r="P202" s="167">
        <f t="shared" si="57"/>
        <v>4.0999999999999996</v>
      </c>
    </row>
    <row r="203" spans="1:16" s="18" customFormat="1" ht="17.25" customHeight="1" thickBot="1">
      <c r="A203" s="232"/>
      <c r="B203" s="231" t="s">
        <v>7</v>
      </c>
      <c r="C203" s="230">
        <f t="shared" ref="C203:H203" si="58">C184+C187+C197+C202</f>
        <v>1378</v>
      </c>
      <c r="D203" s="229">
        <f t="shared" si="58"/>
        <v>43.5</v>
      </c>
      <c r="E203" s="229">
        <f t="shared" si="58"/>
        <v>33.93</v>
      </c>
      <c r="F203" s="229">
        <f t="shared" si="58"/>
        <v>183.70000000000002</v>
      </c>
      <c r="G203" s="229">
        <f t="shared" si="58"/>
        <v>1211.1000000000001</v>
      </c>
      <c r="H203" s="228">
        <f t="shared" si="58"/>
        <v>16.07</v>
      </c>
      <c r="I203" s="232"/>
      <c r="J203" s="231" t="s">
        <v>7</v>
      </c>
      <c r="K203" s="230">
        <f t="shared" ref="K203:P203" si="59">K184+K187+K197+K202</f>
        <v>1663</v>
      </c>
      <c r="L203" s="229">
        <f t="shared" si="59"/>
        <v>52.16</v>
      </c>
      <c r="M203" s="229">
        <f t="shared" si="59"/>
        <v>41.856000000000002</v>
      </c>
      <c r="N203" s="229">
        <f t="shared" si="59"/>
        <v>237.98000000000002</v>
      </c>
      <c r="O203" s="229">
        <f>O184+O187+O197+O202</f>
        <v>1531.3200000000002</v>
      </c>
      <c r="P203" s="228">
        <f t="shared" si="59"/>
        <v>17.399999999999999</v>
      </c>
    </row>
    <row r="204" spans="1:16" s="18" customFormat="1" ht="14.25" customHeight="1" thickBot="1">
      <c r="A204" s="631" t="s">
        <v>55</v>
      </c>
      <c r="B204" s="633" t="s">
        <v>54</v>
      </c>
      <c r="C204" s="633" t="s">
        <v>53</v>
      </c>
      <c r="D204" s="703" t="s">
        <v>52</v>
      </c>
      <c r="E204" s="703"/>
      <c r="F204" s="703"/>
      <c r="G204" s="633" t="s">
        <v>51</v>
      </c>
      <c r="H204" s="693" t="s">
        <v>50</v>
      </c>
      <c r="I204" s="631" t="s">
        <v>55</v>
      </c>
      <c r="J204" s="633" t="s">
        <v>54</v>
      </c>
      <c r="K204" s="633" t="s">
        <v>53</v>
      </c>
      <c r="L204" s="682" t="s">
        <v>52</v>
      </c>
      <c r="M204" s="682"/>
      <c r="N204" s="682"/>
      <c r="O204" s="633" t="s">
        <v>51</v>
      </c>
      <c r="P204" s="687" t="s">
        <v>50</v>
      </c>
    </row>
    <row r="205" spans="1:16" s="18" customFormat="1" ht="41.25" customHeight="1" thickBot="1">
      <c r="A205" s="704"/>
      <c r="B205" s="698"/>
      <c r="C205" s="698"/>
      <c r="D205" s="226" t="s">
        <v>49</v>
      </c>
      <c r="E205" s="227" t="s">
        <v>48</v>
      </c>
      <c r="F205" s="226" t="s">
        <v>47</v>
      </c>
      <c r="G205" s="698"/>
      <c r="H205" s="705"/>
      <c r="I205" s="704"/>
      <c r="J205" s="698"/>
      <c r="K205" s="698"/>
      <c r="L205" s="226" t="s">
        <v>49</v>
      </c>
      <c r="M205" s="227" t="s">
        <v>48</v>
      </c>
      <c r="N205" s="226" t="s">
        <v>47</v>
      </c>
      <c r="O205" s="698"/>
      <c r="P205" s="699"/>
    </row>
    <row r="206" spans="1:16" s="18" customFormat="1" ht="15.75" customHeight="1" thickBot="1">
      <c r="A206" s="645" t="s">
        <v>114</v>
      </c>
      <c r="B206" s="646"/>
      <c r="C206" s="646"/>
      <c r="D206" s="646"/>
      <c r="E206" s="646"/>
      <c r="F206" s="646"/>
      <c r="G206" s="646"/>
      <c r="H206" s="647"/>
      <c r="I206" s="645" t="s">
        <v>114</v>
      </c>
      <c r="J206" s="646"/>
      <c r="K206" s="646"/>
      <c r="L206" s="646"/>
      <c r="M206" s="646"/>
      <c r="N206" s="646"/>
      <c r="O206" s="646"/>
      <c r="P206" s="647"/>
    </row>
    <row r="207" spans="1:16" s="18" customFormat="1" ht="15.75" customHeight="1" thickBot="1">
      <c r="A207" s="639" t="s">
        <v>45</v>
      </c>
      <c r="B207" s="640"/>
      <c r="C207" s="640"/>
      <c r="D207" s="640"/>
      <c r="E207" s="640"/>
      <c r="F207" s="640"/>
      <c r="G207" s="640"/>
      <c r="H207" s="695"/>
      <c r="I207" s="696" t="s">
        <v>45</v>
      </c>
      <c r="J207" s="695"/>
      <c r="K207" s="695"/>
      <c r="L207" s="695"/>
      <c r="M207" s="695"/>
      <c r="N207" s="695"/>
      <c r="O207" s="695"/>
      <c r="P207" s="697"/>
    </row>
    <row r="208" spans="1:16" s="18" customFormat="1" ht="16.5" customHeight="1">
      <c r="A208" s="39" t="s">
        <v>214</v>
      </c>
      <c r="B208" s="224" t="s">
        <v>112</v>
      </c>
      <c r="C208" s="225">
        <f>'[1]КАШИ, СУПЫ МОЛ'!$AE$194</f>
        <v>150</v>
      </c>
      <c r="D208" s="20">
        <f>'[1]КАШИ, СУПЫ МОЛ'!$W$204</f>
        <v>3.6</v>
      </c>
      <c r="E208" s="20">
        <f>'[1]КАШИ, СУПЫ МОЛ'!$Y$204</f>
        <v>3.4</v>
      </c>
      <c r="F208" s="73">
        <f>'[1]КАШИ, СУПЫ МОЛ'!$AA$204</f>
        <v>19.7</v>
      </c>
      <c r="G208" s="73">
        <f>'[1]КАШИ, СУПЫ МОЛ'!$AC$204</f>
        <v>122.7</v>
      </c>
      <c r="H208" s="522">
        <v>0.9</v>
      </c>
      <c r="I208" s="517" t="s">
        <v>113</v>
      </c>
      <c r="J208" s="481" t="s">
        <v>112</v>
      </c>
      <c r="K208" s="482">
        <f>'[1]КАШИ, СУПЫ МОЛ'!$P$186</f>
        <v>200</v>
      </c>
      <c r="L208" s="407">
        <f>'[1]КАШИ, СУПЫ МОЛ'!$L$204</f>
        <v>4.8</v>
      </c>
      <c r="M208" s="407">
        <f>'[1]КАШИ, СУПЫ МОЛ'!$N$204</f>
        <v>4.5</v>
      </c>
      <c r="N208" s="407">
        <f>'[1]КАШИ, СУПЫ МОЛ'!$P$204</f>
        <v>26.3</v>
      </c>
      <c r="O208" s="407">
        <f>'[1]КАШИ, СУПЫ МОЛ'!$R$204</f>
        <v>163.6</v>
      </c>
      <c r="P208" s="408">
        <v>1.2</v>
      </c>
    </row>
    <row r="209" spans="1:16" s="18" customFormat="1" ht="16.5" customHeight="1">
      <c r="A209" s="39" t="s">
        <v>111</v>
      </c>
      <c r="B209" s="222" t="s">
        <v>109</v>
      </c>
      <c r="C209" s="223">
        <f>[1]НАПИТКИ!$E$94</f>
        <v>150</v>
      </c>
      <c r="D209" s="178">
        <f>[1]НАПИТКИ!$A$112</f>
        <v>1.9</v>
      </c>
      <c r="E209" s="178">
        <f>[1]НАПИТКИ!$C$112</f>
        <v>0.3</v>
      </c>
      <c r="F209" s="562">
        <f>[1]НАПИТКИ!$E$112</f>
        <v>19.5</v>
      </c>
      <c r="G209" s="562">
        <f>[1]НАПИТКИ!$G$112</f>
        <v>88.7</v>
      </c>
      <c r="H209" s="563">
        <v>0.5</v>
      </c>
      <c r="I209" s="517" t="s">
        <v>110</v>
      </c>
      <c r="J209" s="222" t="s">
        <v>109</v>
      </c>
      <c r="K209" s="178">
        <f>[1]НАПИТКИ!$P$94</f>
        <v>180</v>
      </c>
      <c r="L209" s="206">
        <f>[1]НАПИТКИ!$L$112</f>
        <v>2.2999999999999998</v>
      </c>
      <c r="M209" s="206">
        <f>[1]НАПИТКИ!$N$112</f>
        <v>0.4</v>
      </c>
      <c r="N209" s="206">
        <f>[1]НАПИТКИ!$P$112</f>
        <v>23.4</v>
      </c>
      <c r="O209" s="206">
        <f>[1]НАПИТКИ!$R$112</f>
        <v>106.4</v>
      </c>
      <c r="P209" s="205">
        <v>0.6</v>
      </c>
    </row>
    <row r="210" spans="1:16" s="18" customFormat="1" ht="16.5" customHeight="1">
      <c r="A210" s="39" t="s">
        <v>108</v>
      </c>
      <c r="B210" s="92" t="s">
        <v>106</v>
      </c>
      <c r="C210" s="21">
        <f>'[1]ГАСТРОНОМИЯ, ВЫПЕЧКА'!$E$319</f>
        <v>20</v>
      </c>
      <c r="D210" s="20">
        <f>'[1]ГАСТРОНОМИЯ, ВЫПЕЧКА'!$A$337</f>
        <v>1.3</v>
      </c>
      <c r="E210" s="20">
        <f>'[1]ГАСТРОНОМИЯ, ВЫПЕЧКА'!$C$337</f>
        <v>2.6</v>
      </c>
      <c r="F210" s="407">
        <f>'[1]ГАСТРОНОМИЯ, ВЫПЕЧКА'!$E$337</f>
        <v>13.8</v>
      </c>
      <c r="G210" s="407">
        <f>'[1]ГАСТРОНОМИЯ, ВЫПЕЧКА'!$G$337</f>
        <v>85</v>
      </c>
      <c r="H210" s="524">
        <v>0</v>
      </c>
      <c r="I210" s="517" t="s">
        <v>107</v>
      </c>
      <c r="J210" s="483" t="s">
        <v>106</v>
      </c>
      <c r="K210" s="482">
        <f>'[1]ГАСТРОНОМИЯ, ВЫПЕЧКА'!$AA$319</f>
        <v>30</v>
      </c>
      <c r="L210" s="407">
        <f>'[1]ГАСТРОНОМИЯ, ВЫПЕЧКА'!$W$337</f>
        <v>1.9</v>
      </c>
      <c r="M210" s="407">
        <f>'[1]ГАСТРОНОМИЯ, ВЫПЕЧКА'!$Y$337</f>
        <v>4</v>
      </c>
      <c r="N210" s="407">
        <f>'[1]ГАСТРОНОМИЯ, ВЫПЕЧКА'!$AA$337</f>
        <v>20.6</v>
      </c>
      <c r="O210" s="407">
        <f>'[1]ГАСТРОНОМИЯ, ВЫПЕЧКА'!$AC$337</f>
        <v>127.4</v>
      </c>
      <c r="P210" s="408">
        <v>0</v>
      </c>
    </row>
    <row r="211" spans="1:16" s="18" customFormat="1" ht="16.5" customHeight="1">
      <c r="A211" s="39" t="s">
        <v>19</v>
      </c>
      <c r="B211" s="37" t="s">
        <v>17</v>
      </c>
      <c r="C211" s="36">
        <f>'[1]ГАСТРОНОМИЯ, ВЫПЕЧКА'!$AA$14</f>
        <v>20</v>
      </c>
      <c r="D211" s="35">
        <f>'[1]ГАСТРОНОМИЯ, ВЫПЕЧКА'!$W$32</f>
        <v>1.6</v>
      </c>
      <c r="E211" s="35">
        <f>'[1]ГАСТРОНОМИЯ, ВЫПЕЧКА'!$Y$32</f>
        <v>0.2</v>
      </c>
      <c r="F211" s="35">
        <f>'[1]ГАСТРОНОМИЯ, ВЫПЕЧКА'!$AA$32</f>
        <v>10.199999999999999</v>
      </c>
      <c r="G211" s="35">
        <f>'[1]ГАСТРОНОМИЯ, ВЫПЕЧКА'!$AC$32</f>
        <v>49</v>
      </c>
      <c r="H211" s="527">
        <v>0</v>
      </c>
      <c r="I211" s="517" t="s">
        <v>37</v>
      </c>
      <c r="J211" s="37" t="s">
        <v>17</v>
      </c>
      <c r="K211" s="36">
        <f>'[1]ГАСТРОНОМИЯ, ВЫПЕЧКА'!$AW$14</f>
        <v>25</v>
      </c>
      <c r="L211" s="35">
        <f>'[1]ГАСТРОНОМИЯ, ВЫПЕЧКА'!$AS$32</f>
        <v>2</v>
      </c>
      <c r="M211" s="35">
        <f>'[1]ГАСТРОНОМИЯ, ВЫПЕЧКА'!$AU$32</f>
        <v>0.3</v>
      </c>
      <c r="N211" s="35">
        <f>'[1]ГАСТРОНОМИЯ, ВЫПЕЧКА'!$AW$32</f>
        <v>12.8</v>
      </c>
      <c r="O211" s="35">
        <f>'[1]ГАСТРОНОМИЯ, ВЫПЕЧКА'!$AY$32</f>
        <v>61.3</v>
      </c>
      <c r="P211" s="34">
        <v>0</v>
      </c>
    </row>
    <row r="212" spans="1:16" s="18" customFormat="1" ht="16.5" customHeight="1">
      <c r="A212" s="33" t="s">
        <v>36</v>
      </c>
      <c r="B212" s="193" t="s">
        <v>15</v>
      </c>
      <c r="C212" s="185">
        <f>'[1]ГАСТРОНОМИЯ, ВЫПЕЧКА'!$E$57</f>
        <v>10</v>
      </c>
      <c r="D212" s="184">
        <f>'[1]ГАСТРОНОМИЯ, ВЫПЕЧКА'!$A$75</f>
        <v>0.5</v>
      </c>
      <c r="E212" s="184">
        <f>'[1]ГАСТРОНОМИЯ, ВЫПЕЧКА'!$C$75</f>
        <v>0.1</v>
      </c>
      <c r="F212" s="557">
        <f>'[1]ГАСТРОНОМИЯ, ВЫПЕЧКА'!$E$75</f>
        <v>4.9000000000000004</v>
      </c>
      <c r="G212" s="557">
        <f>'[1]ГАСТРОНОМИЯ, ВЫПЕЧКА'!$G$75</f>
        <v>21.4</v>
      </c>
      <c r="H212" s="531">
        <v>0</v>
      </c>
      <c r="I212" s="560" t="s">
        <v>16</v>
      </c>
      <c r="J212" s="105" t="s">
        <v>15</v>
      </c>
      <c r="K212" s="104">
        <f>'[1]ГАСТРОНОМИЯ, ВЫПЕЧКА'!$AA$57</f>
        <v>20</v>
      </c>
      <c r="L212" s="192">
        <f>'[1]ГАСТРОНОМИЯ, ВЫПЕЧКА'!$W$75</f>
        <v>1</v>
      </c>
      <c r="M212" s="192">
        <f>'[1]ГАСТРОНОМИЯ, ВЫПЕЧКА'!$Y$75</f>
        <v>0.2</v>
      </c>
      <c r="N212" s="192">
        <f>'[1]ГАСТРОНОМИЯ, ВЫПЕЧКА'!$AA$75</f>
        <v>9.8000000000000007</v>
      </c>
      <c r="O212" s="192">
        <f>'[1]ГАСТРОНОМИЯ, ВЫПЕЧКА'!$AC$75</f>
        <v>42.8</v>
      </c>
      <c r="P212" s="191">
        <v>0</v>
      </c>
    </row>
    <row r="213" spans="1:16" s="18" customFormat="1">
      <c r="A213" s="221"/>
      <c r="B213" s="220" t="s">
        <v>8</v>
      </c>
      <c r="C213" s="218">
        <f t="shared" ref="C213:H213" si="60">SUM(C208:C212)</f>
        <v>350</v>
      </c>
      <c r="D213" s="217">
        <f t="shared" si="60"/>
        <v>8.9</v>
      </c>
      <c r="E213" s="217">
        <f t="shared" si="60"/>
        <v>6.6</v>
      </c>
      <c r="F213" s="558">
        <f t="shared" si="60"/>
        <v>68.100000000000009</v>
      </c>
      <c r="G213" s="558">
        <f t="shared" si="60"/>
        <v>366.79999999999995</v>
      </c>
      <c r="H213" s="559">
        <f t="shared" si="60"/>
        <v>1.4</v>
      </c>
      <c r="I213" s="561"/>
      <c r="J213" s="219" t="s">
        <v>8</v>
      </c>
      <c r="K213" s="218">
        <f>SUM(K208:K212)</f>
        <v>455</v>
      </c>
      <c r="L213" s="484">
        <f t="shared" ref="L213:P213" si="61">SUM(L208:L212)</f>
        <v>12</v>
      </c>
      <c r="M213" s="484">
        <f t="shared" si="61"/>
        <v>9.4</v>
      </c>
      <c r="N213" s="484">
        <f t="shared" si="61"/>
        <v>92.9</v>
      </c>
      <c r="O213" s="484">
        <f>SUM(O208:O212)</f>
        <v>501.5</v>
      </c>
      <c r="P213" s="485">
        <f t="shared" si="61"/>
        <v>1.7999999999999998</v>
      </c>
    </row>
    <row r="214" spans="1:16" s="18" customFormat="1" ht="16.5" customHeight="1" thickBot="1">
      <c r="A214" s="642" t="s">
        <v>35</v>
      </c>
      <c r="B214" s="643"/>
      <c r="C214" s="643"/>
      <c r="D214" s="643"/>
      <c r="E214" s="643"/>
      <c r="F214" s="643"/>
      <c r="G214" s="643"/>
      <c r="H214" s="644"/>
      <c r="I214" s="642" t="s">
        <v>35</v>
      </c>
      <c r="J214" s="643"/>
      <c r="K214" s="643"/>
      <c r="L214" s="643"/>
      <c r="M214" s="643"/>
      <c r="N214" s="643"/>
      <c r="O214" s="643"/>
      <c r="P214" s="644"/>
    </row>
    <row r="215" spans="1:16" s="18" customFormat="1" ht="16.5" customHeight="1">
      <c r="A215" s="216" t="s">
        <v>33</v>
      </c>
      <c r="B215" s="157" t="s">
        <v>89</v>
      </c>
      <c r="C215" s="156">
        <f>'[1]ФРУКТЫ, ОВОЩИ'!$E$14</f>
        <v>100</v>
      </c>
      <c r="D215" s="155">
        <f>'[1]ФРУКТЫ, ОВОЩИ'!$A$28</f>
        <v>0.4</v>
      </c>
      <c r="E215" s="155">
        <f>'[1]ФРУКТЫ, ОВОЩИ'!$C$28</f>
        <v>0.4</v>
      </c>
      <c r="F215" s="155">
        <f>'[1]ФРУКТЫ, ОВОЩИ'!$E$28</f>
        <v>10.4</v>
      </c>
      <c r="G215" s="155">
        <f>'[1]ФРУКТЫ, ОВОЩИ'!$G$28</f>
        <v>45</v>
      </c>
      <c r="H215" s="154">
        <v>10</v>
      </c>
      <c r="I215" s="216" t="s">
        <v>33</v>
      </c>
      <c r="J215" s="157" t="s">
        <v>89</v>
      </c>
      <c r="K215" s="156">
        <f>'[1]ФРУКТЫ, ОВОЩИ'!$E$14</f>
        <v>100</v>
      </c>
      <c r="L215" s="155">
        <f>'[1]ФРУКТЫ, ОВОЩИ'!$A$28</f>
        <v>0.4</v>
      </c>
      <c r="M215" s="155">
        <f>'[1]ФРУКТЫ, ОВОЩИ'!$C$28</f>
        <v>0.4</v>
      </c>
      <c r="N215" s="155">
        <f>'[1]ФРУКТЫ, ОВОЩИ'!$E$28</f>
        <v>10.4</v>
      </c>
      <c r="O215" s="155">
        <f>'[1]ФРУКТЫ, ОВОЩИ'!$G$28</f>
        <v>45</v>
      </c>
      <c r="P215" s="154">
        <v>10</v>
      </c>
    </row>
    <row r="216" spans="1:16" s="18" customFormat="1">
      <c r="A216" s="17"/>
      <c r="B216" s="215" t="s">
        <v>8</v>
      </c>
      <c r="C216" s="214">
        <f t="shared" ref="C216:H216" si="62">C215</f>
        <v>100</v>
      </c>
      <c r="D216" s="213">
        <f t="shared" si="62"/>
        <v>0.4</v>
      </c>
      <c r="E216" s="213">
        <f t="shared" si="62"/>
        <v>0.4</v>
      </c>
      <c r="F216" s="213">
        <f t="shared" si="62"/>
        <v>10.4</v>
      </c>
      <c r="G216" s="213">
        <f t="shared" si="62"/>
        <v>45</v>
      </c>
      <c r="H216" s="212">
        <f t="shared" si="62"/>
        <v>10</v>
      </c>
      <c r="I216" s="17"/>
      <c r="J216" s="215" t="s">
        <v>8</v>
      </c>
      <c r="K216" s="214">
        <f t="shared" ref="K216:P216" si="63">K215</f>
        <v>100</v>
      </c>
      <c r="L216" s="213">
        <f t="shared" si="63"/>
        <v>0.4</v>
      </c>
      <c r="M216" s="213">
        <f t="shared" si="63"/>
        <v>0.4</v>
      </c>
      <c r="N216" s="213">
        <f t="shared" si="63"/>
        <v>10.4</v>
      </c>
      <c r="O216" s="213">
        <f t="shared" si="63"/>
        <v>45</v>
      </c>
      <c r="P216" s="212">
        <f t="shared" si="63"/>
        <v>10</v>
      </c>
    </row>
    <row r="217" spans="1:16" s="18" customFormat="1" ht="15.75" customHeight="1" thickBot="1">
      <c r="A217" s="642" t="s">
        <v>32</v>
      </c>
      <c r="B217" s="643"/>
      <c r="C217" s="643"/>
      <c r="D217" s="643"/>
      <c r="E217" s="643"/>
      <c r="F217" s="643"/>
      <c r="G217" s="643"/>
      <c r="H217" s="644"/>
      <c r="I217" s="642" t="s">
        <v>32</v>
      </c>
      <c r="J217" s="643"/>
      <c r="K217" s="643"/>
      <c r="L217" s="643"/>
      <c r="M217" s="643"/>
      <c r="N217" s="643"/>
      <c r="O217" s="643"/>
      <c r="P217" s="644"/>
    </row>
    <row r="218" spans="1:16" s="18" customFormat="1" ht="16.5" customHeight="1">
      <c r="A218" s="23" t="s">
        <v>173</v>
      </c>
      <c r="B218" s="211" t="s">
        <v>194</v>
      </c>
      <c r="C218" s="150">
        <f>'[1]ФРУКТЫ, ОВОЩИ'!$E$57</f>
        <v>40</v>
      </c>
      <c r="D218" s="181">
        <f>'[1]ФРУКТЫ, ОВОЩИ'!$A$71</f>
        <v>0.4</v>
      </c>
      <c r="E218" s="181">
        <f>'[1]ФРУКТЫ, ОВОЩИ'!$C$71</f>
        <v>0.1</v>
      </c>
      <c r="F218" s="181">
        <f>'[1]ФРУКТЫ, ОВОЩИ'!$E$71</f>
        <v>1.8</v>
      </c>
      <c r="G218" s="181">
        <f>'[1]ФРУКТЫ, ОВОЩИ'!$G$71</f>
        <v>9.8000000000000007</v>
      </c>
      <c r="H218" s="180">
        <v>2</v>
      </c>
      <c r="I218" s="23" t="s">
        <v>174</v>
      </c>
      <c r="J218" s="211" t="s">
        <v>194</v>
      </c>
      <c r="K218" s="150">
        <v>50</v>
      </c>
      <c r="L218" s="181">
        <f>'[1]ФРУКТЫ, ОВОЩИ'!$W$71</f>
        <v>0.5</v>
      </c>
      <c r="M218" s="181">
        <f>'[1]ФРУКТЫ, ОВОЩИ'!$Y$71</f>
        <v>0.1</v>
      </c>
      <c r="N218" s="181">
        <f>'[1]ФРУКТЫ, ОВОЩИ'!$AA$71</f>
        <v>2.2999999999999998</v>
      </c>
      <c r="O218" s="181">
        <f>'[1]ФРУКТЫ, ОВОЩИ'!$AC$71</f>
        <v>12.3</v>
      </c>
      <c r="P218" s="180">
        <v>2.5</v>
      </c>
    </row>
    <row r="219" spans="1:16" s="18" customFormat="1" ht="16.5" customHeight="1">
      <c r="A219" s="88" t="s">
        <v>104</v>
      </c>
      <c r="B219" s="210" t="s">
        <v>102</v>
      </c>
      <c r="C219" s="178">
        <f>[1]СУПЫ!$E$54</f>
        <v>180</v>
      </c>
      <c r="D219" s="206">
        <f>[1]СУПЫ!$A$72</f>
        <v>1.3</v>
      </c>
      <c r="E219" s="206">
        <f>[1]СУПЫ!$C$72</f>
        <v>2.8</v>
      </c>
      <c r="F219" s="206">
        <f>[1]СУПЫ!$E$72</f>
        <v>5.6</v>
      </c>
      <c r="G219" s="206">
        <f>[1]СУПЫ!$G$72</f>
        <v>53.1</v>
      </c>
      <c r="H219" s="205">
        <v>4</v>
      </c>
      <c r="I219" s="88" t="s">
        <v>103</v>
      </c>
      <c r="J219" s="210" t="s">
        <v>102</v>
      </c>
      <c r="K219" s="178">
        <f>[1]СУПЫ!$P$54</f>
        <v>200</v>
      </c>
      <c r="L219" s="178">
        <f>[1]СУПЫ!$L$72</f>
        <v>1.4</v>
      </c>
      <c r="M219" s="178">
        <f>[1]СУПЫ!$N$72</f>
        <v>3.1</v>
      </c>
      <c r="N219" s="178">
        <f>[1]СУПЫ!$P$72</f>
        <v>6.2</v>
      </c>
      <c r="O219" s="178">
        <f>[1]СУПЫ!$R$72</f>
        <v>59</v>
      </c>
      <c r="P219" s="204">
        <v>4.4000000000000004</v>
      </c>
    </row>
    <row r="220" spans="1:16" s="18" customFormat="1" ht="16.5" customHeight="1">
      <c r="A220" s="203" t="s">
        <v>124</v>
      </c>
      <c r="B220" s="209" t="s">
        <v>123</v>
      </c>
      <c r="C220" s="200">
        <f>'[1]МЯСО, РЫБА'!$E$186</f>
        <v>60</v>
      </c>
      <c r="D220" s="20">
        <f>'[1]МЯСО, РЫБА'!$A$205</f>
        <v>11.5</v>
      </c>
      <c r="E220" s="20">
        <f>'[1]МЯСО, РЫБА'!$C$205</f>
        <v>14.5</v>
      </c>
      <c r="F220" s="20">
        <f>'[1]МЯСО, РЫБА'!$E$205</f>
        <v>0.6</v>
      </c>
      <c r="G220" s="20">
        <f>'[1]МЯСО, РЫБА'!$G$205</f>
        <v>179.3</v>
      </c>
      <c r="H220" s="19">
        <v>0.1</v>
      </c>
      <c r="I220" s="203" t="s">
        <v>122</v>
      </c>
      <c r="J220" s="209" t="s">
        <v>215</v>
      </c>
      <c r="K220" s="178">
        <f>'[1]МЯСО, РЫБА'!$P$143</f>
        <v>70</v>
      </c>
      <c r="L220" s="20">
        <f>'[1]МЯСО, РЫБА'!$L$161</f>
        <v>11.3</v>
      </c>
      <c r="M220" s="20">
        <f>'[1]МЯСО, РЫБА'!$N$161</f>
        <v>12.1</v>
      </c>
      <c r="N220" s="20">
        <f>'[1]МЯСО, РЫБА'!$P$161</f>
        <v>2.2000000000000002</v>
      </c>
      <c r="O220" s="20">
        <f>'[1]МЯСО, РЫБА'!$R$161</f>
        <v>163.6</v>
      </c>
      <c r="P220" s="19">
        <v>0.38</v>
      </c>
    </row>
    <row r="221" spans="1:16" s="18" customFormat="1" ht="16.5" hidden="1" customHeight="1">
      <c r="A221" s="113"/>
      <c r="B221" s="208"/>
      <c r="C221" s="114"/>
      <c r="D221" s="206"/>
      <c r="E221" s="206"/>
      <c r="F221" s="206"/>
      <c r="G221" s="206"/>
      <c r="H221" s="205"/>
      <c r="I221" s="113"/>
      <c r="J221" s="208"/>
      <c r="K221" s="207"/>
      <c r="L221" s="206"/>
      <c r="M221" s="206"/>
      <c r="N221" s="206"/>
      <c r="O221" s="206"/>
      <c r="P221" s="205"/>
    </row>
    <row r="222" spans="1:16" s="18" customFormat="1" ht="16.5" customHeight="1">
      <c r="A222" s="51" t="s">
        <v>25</v>
      </c>
      <c r="B222" s="47" t="s">
        <v>23</v>
      </c>
      <c r="C222" s="50">
        <f>[1]ГАРНИРЫ!$E$100</f>
        <v>120</v>
      </c>
      <c r="D222" s="178">
        <f>[1]ГАРНИРЫ!$A$118</f>
        <v>1.6</v>
      </c>
      <c r="E222" s="178">
        <f>[1]ГАРНИРЫ!$C$118</f>
        <v>4</v>
      </c>
      <c r="F222" s="178">
        <f>[1]ГАРНИРЫ!$E$118</f>
        <v>16.8</v>
      </c>
      <c r="G222" s="178">
        <f>[1]ГАРНИРЫ!$G$118</f>
        <v>109.8</v>
      </c>
      <c r="H222" s="204">
        <v>4.2</v>
      </c>
      <c r="I222" s="203" t="s">
        <v>24</v>
      </c>
      <c r="J222" s="47" t="s">
        <v>23</v>
      </c>
      <c r="K222" s="202">
        <f>[1]ГАРНИРЫ!$P$100</f>
        <v>150</v>
      </c>
      <c r="L222" s="35">
        <f>[1]ГАРНИРЫ!$L$118</f>
        <v>2</v>
      </c>
      <c r="M222" s="35">
        <f>[1]ГАРНИРЫ!$N$118</f>
        <v>5</v>
      </c>
      <c r="N222" s="35">
        <f>[1]ГАРНИРЫ!$P$118</f>
        <v>21</v>
      </c>
      <c r="O222" s="35">
        <f>[1]ГАРНИРЫ!$R$118</f>
        <v>137.19999999999999</v>
      </c>
      <c r="P222" s="34">
        <v>5.2</v>
      </c>
    </row>
    <row r="223" spans="1:16" s="18" customFormat="1" ht="16.5" customHeight="1">
      <c r="A223" s="201" t="s">
        <v>22</v>
      </c>
      <c r="B223" s="196" t="s">
        <v>20</v>
      </c>
      <c r="C223" s="200">
        <f>[1]НАПИТКИ!$E$269</f>
        <v>150</v>
      </c>
      <c r="D223" s="199">
        <f>[1]НАПИТКИ!$A$289</f>
        <v>0.4</v>
      </c>
      <c r="E223" s="199">
        <f>[1]НАПИТКИ!$C$289</f>
        <v>0.2</v>
      </c>
      <c r="F223" s="199">
        <f>[1]НАПИТКИ!$E$289</f>
        <v>10.5</v>
      </c>
      <c r="G223" s="199">
        <f>[1]НАПИТКИ!$G$289</f>
        <v>45.5</v>
      </c>
      <c r="H223" s="198">
        <v>1.9</v>
      </c>
      <c r="I223" s="197" t="s">
        <v>21</v>
      </c>
      <c r="J223" s="196" t="s">
        <v>20</v>
      </c>
      <c r="K223" s="195">
        <f>[1]НАПИТКИ!$P$269</f>
        <v>180</v>
      </c>
      <c r="L223" s="192">
        <f>[1]НАПИТКИ!$L$289</f>
        <v>0.5</v>
      </c>
      <c r="M223" s="192">
        <f>[1]НАПИТКИ!$N$289</f>
        <v>0.2</v>
      </c>
      <c r="N223" s="192">
        <f>[1]НАПИТКИ!$P$289</f>
        <v>12.6</v>
      </c>
      <c r="O223" s="192">
        <f>[1]НАПИТКИ!$R$289</f>
        <v>54.6</v>
      </c>
      <c r="P223" s="191">
        <v>2.2999999999999998</v>
      </c>
    </row>
    <row r="224" spans="1:16" s="18" customFormat="1" ht="16.5" customHeight="1">
      <c r="A224" s="39" t="s">
        <v>19</v>
      </c>
      <c r="B224" s="37" t="s">
        <v>17</v>
      </c>
      <c r="C224" s="36">
        <f>'[1]ГАСТРОНОМИЯ, ВЫПЕЧКА'!$AA$14</f>
        <v>20</v>
      </c>
      <c r="D224" s="35">
        <f>'[1]ГАСТРОНОМИЯ, ВЫПЕЧКА'!$W$32</f>
        <v>1.6</v>
      </c>
      <c r="E224" s="35">
        <f>'[1]ГАСТРОНОМИЯ, ВЫПЕЧКА'!$Y$32</f>
        <v>0.2</v>
      </c>
      <c r="F224" s="35">
        <f>'[1]ГАСТРОНОМИЯ, ВЫПЕЧКА'!$AA$32</f>
        <v>10.199999999999999</v>
      </c>
      <c r="G224" s="35">
        <f>'[1]ГАСТРОНОМИЯ, ВЫПЕЧКА'!$AC$32</f>
        <v>49</v>
      </c>
      <c r="H224" s="34">
        <v>0</v>
      </c>
      <c r="I224" s="194" t="s">
        <v>18</v>
      </c>
      <c r="J224" s="37" t="s">
        <v>17</v>
      </c>
      <c r="K224" s="36">
        <f>'[1]ГАСТРОНОМИЯ, ВЫПЕЧКА'!$AL$14</f>
        <v>30</v>
      </c>
      <c r="L224" s="35">
        <f>'[1]ГАСТРОНОМИЯ, ВЫПЕЧКА'!$AH$32</f>
        <v>2.4</v>
      </c>
      <c r="M224" s="35">
        <f>'[1]ГАСТРОНОМИЯ, ВЫПЕЧКА'!$AJ$32</f>
        <v>0.3</v>
      </c>
      <c r="N224" s="35">
        <f>'[1]ГАСТРОНОМИЯ, ВЫПЕЧКА'!$AL$32</f>
        <v>15.3</v>
      </c>
      <c r="O224" s="35">
        <f>'[1]ГАСТРОНОМИЯ, ВЫПЕЧКА'!$AN$32</f>
        <v>73.5</v>
      </c>
      <c r="P224" s="34">
        <v>0</v>
      </c>
    </row>
    <row r="225" spans="1:16" s="18" customFormat="1" ht="16.5" customHeight="1">
      <c r="A225" s="33" t="s">
        <v>176</v>
      </c>
      <c r="B225" s="193" t="s">
        <v>15</v>
      </c>
      <c r="C225" s="185">
        <v>15</v>
      </c>
      <c r="D225" s="192">
        <f>'[1]ГАСТРОНОМИЯ, ВЫПЕЧКА'!$L$75</f>
        <v>0.8</v>
      </c>
      <c r="E225" s="192">
        <f>'[1]ГАСТРОНОМИЯ, ВЫПЕЧКА'!$N$75</f>
        <v>0.2</v>
      </c>
      <c r="F225" s="192">
        <f>'[1]ГАСТРОНОМИЯ, ВЫПЕЧКА'!$P$75</f>
        <v>7.4</v>
      </c>
      <c r="G225" s="192">
        <f>'[1]ГАСТРОНОМИЯ, ВЫПЕЧКА'!$R$75</f>
        <v>32.1</v>
      </c>
      <c r="H225" s="191">
        <v>0</v>
      </c>
      <c r="I225" s="33" t="s">
        <v>16</v>
      </c>
      <c r="J225" s="193" t="s">
        <v>15</v>
      </c>
      <c r="K225" s="185">
        <f>'[1]ГАСТРОНОМИЯ, ВЫПЕЧКА'!$AA$57</f>
        <v>20</v>
      </c>
      <c r="L225" s="192">
        <f>'[1]ГАСТРОНОМИЯ, ВЫПЕЧКА'!$W$75</f>
        <v>1</v>
      </c>
      <c r="M225" s="192">
        <f>'[1]ГАСТРОНОМИЯ, ВЫПЕЧКА'!$Y$75</f>
        <v>0.2</v>
      </c>
      <c r="N225" s="192">
        <f>'[1]ГАСТРОНОМИЯ, ВЫПЕЧКА'!$AA$75</f>
        <v>9.8000000000000007</v>
      </c>
      <c r="O225" s="192">
        <f>'[1]ГАСТРОНОМИЯ, ВЫПЕЧКА'!$AC$75</f>
        <v>42.8</v>
      </c>
      <c r="P225" s="191">
        <v>0</v>
      </c>
    </row>
    <row r="226" spans="1:16" s="18" customFormat="1">
      <c r="A226" s="17"/>
      <c r="B226" s="103" t="s">
        <v>8</v>
      </c>
      <c r="C226" s="102">
        <f t="shared" ref="C226:H226" si="64">SUM(C218:C225)</f>
        <v>585</v>
      </c>
      <c r="D226" s="101">
        <f t="shared" si="64"/>
        <v>17.600000000000001</v>
      </c>
      <c r="E226" s="101">
        <f t="shared" si="64"/>
        <v>21.999999999999996</v>
      </c>
      <c r="F226" s="101">
        <f t="shared" si="64"/>
        <v>52.9</v>
      </c>
      <c r="G226" s="101">
        <f t="shared" si="64"/>
        <v>478.6</v>
      </c>
      <c r="H226" s="100">
        <f t="shared" si="64"/>
        <v>12.200000000000001</v>
      </c>
      <c r="I226" s="190"/>
      <c r="J226" s="189" t="s">
        <v>8</v>
      </c>
      <c r="K226" s="188">
        <f t="shared" ref="K226:P226" si="65">SUM(K218:K225)</f>
        <v>700</v>
      </c>
      <c r="L226" s="187">
        <f t="shared" si="65"/>
        <v>19.100000000000001</v>
      </c>
      <c r="M226" s="187">
        <f t="shared" si="65"/>
        <v>21</v>
      </c>
      <c r="N226" s="187">
        <f t="shared" si="65"/>
        <v>69.399999999999991</v>
      </c>
      <c r="O226" s="187">
        <f>SUM(O218:O225)</f>
        <v>543</v>
      </c>
      <c r="P226" s="186">
        <f t="shared" si="65"/>
        <v>14.780000000000001</v>
      </c>
    </row>
    <row r="227" spans="1:16" s="18" customFormat="1" ht="15.75" customHeight="1" thickBot="1">
      <c r="A227" s="700" t="s">
        <v>14</v>
      </c>
      <c r="B227" s="701"/>
      <c r="C227" s="701"/>
      <c r="D227" s="701"/>
      <c r="E227" s="701"/>
      <c r="F227" s="701"/>
      <c r="G227" s="701"/>
      <c r="H227" s="702"/>
      <c r="I227" s="625" t="s">
        <v>14</v>
      </c>
      <c r="J227" s="626"/>
      <c r="K227" s="626"/>
      <c r="L227" s="626"/>
      <c r="M227" s="626"/>
      <c r="N227" s="626"/>
      <c r="O227" s="626"/>
      <c r="P227" s="627"/>
    </row>
    <row r="228" spans="1:16" s="18" customFormat="1" ht="16.5" customHeight="1">
      <c r="A228" s="88" t="s">
        <v>98</v>
      </c>
      <c r="B228" s="182" t="s">
        <v>216</v>
      </c>
      <c r="C228" s="185">
        <f>'[1]ЯЙЦО, ТВОРОГ, ЗАПЕКАНКИ'!$E$187</f>
        <v>90</v>
      </c>
      <c r="D228" s="184">
        <f>'[1]ЯЙЦО, ТВОРОГ, ЗАПЕКАНКИ'!$A$205</f>
        <v>12.7</v>
      </c>
      <c r="E228" s="184">
        <f>'[1]ЯЙЦО, ТВОРОГ, ЗАПЕКАНКИ'!$C$205</f>
        <v>4.4000000000000004</v>
      </c>
      <c r="F228" s="184">
        <f>'[1]ЯЙЦО, ТВОРОГ, ЗАПЕКАНКИ'!$E$205</f>
        <v>13.1</v>
      </c>
      <c r="G228" s="184">
        <f>'[1]ЯЙЦО, ТВОРОГ, ЗАПЕКАНКИ'!$G$205</f>
        <v>142.19999999999999</v>
      </c>
      <c r="H228" s="183">
        <v>0.16</v>
      </c>
      <c r="I228" s="88" t="s">
        <v>97</v>
      </c>
      <c r="J228" s="182" t="s">
        <v>216</v>
      </c>
      <c r="K228" s="150">
        <f>'[1]ЯЙЦО, ТВОРОГ, ЗАПЕКАНКИ'!$P$187</f>
        <v>100</v>
      </c>
      <c r="L228" s="181">
        <f>'[1]ЯЙЦО, ТВОРОГ, ЗАПЕКАНКИ'!$L$205</f>
        <v>14.1</v>
      </c>
      <c r="M228" s="181">
        <f>'[1]ЯЙЦО, ТВОРОГ, ЗАПЕКАНКИ'!$N$205</f>
        <v>4.9000000000000004</v>
      </c>
      <c r="N228" s="181">
        <f>'[1]ЯЙЦО, ТВОРОГ, ЗАПЕКАНКИ'!$P$205</f>
        <v>14.6</v>
      </c>
      <c r="O228" s="181">
        <f>'[1]ЯЙЦО, ТВОРОГ, ЗАПЕКАНКИ'!$R$205</f>
        <v>158</v>
      </c>
      <c r="P228" s="180">
        <v>0.18</v>
      </c>
    </row>
    <row r="229" spans="1:16" s="18" customFormat="1" ht="16.5" customHeight="1">
      <c r="A229" s="23" t="s">
        <v>11</v>
      </c>
      <c r="B229" s="179" t="s">
        <v>96</v>
      </c>
      <c r="C229" s="178">
        <f>[1]НАПИТКИ!$E$449</f>
        <v>150</v>
      </c>
      <c r="D229" s="175">
        <f>[1]НАПИТКИ!$A$469</f>
        <v>4.2</v>
      </c>
      <c r="E229" s="175">
        <f>[1]НАПИТКИ!$C$469</f>
        <v>3.3</v>
      </c>
      <c r="F229" s="175">
        <f>[1]НАПИТКИ!$E$469</f>
        <v>6.1</v>
      </c>
      <c r="G229" s="175">
        <f>[1]НАПИТКИ!$G$469</f>
        <v>70.900000000000006</v>
      </c>
      <c r="H229" s="170">
        <v>1</v>
      </c>
      <c r="I229" s="177" t="s">
        <v>10</v>
      </c>
      <c r="J229" s="176" t="s">
        <v>96</v>
      </c>
      <c r="K229" s="175">
        <f>[1]НАПИТКИ!$P$449</f>
        <v>180</v>
      </c>
      <c r="L229" s="171">
        <f>[1]НАПИТКИ!$L$469</f>
        <v>5</v>
      </c>
      <c r="M229" s="171">
        <f>[1]НАПИТКИ!$N$469</f>
        <v>4</v>
      </c>
      <c r="N229" s="171">
        <f>[1]НАПИТКИ!$P$469</f>
        <v>7.3</v>
      </c>
      <c r="O229" s="171">
        <f>[1]НАПИТКИ!$R$469</f>
        <v>85.1</v>
      </c>
      <c r="P229" s="170">
        <v>1.2</v>
      </c>
    </row>
    <row r="230" spans="1:16" s="18" customFormat="1" ht="16.5" hidden="1" customHeight="1">
      <c r="A230" s="174"/>
      <c r="B230" s="173"/>
      <c r="C230" s="172"/>
      <c r="D230" s="171"/>
      <c r="E230" s="171"/>
      <c r="F230" s="171"/>
      <c r="G230" s="171"/>
      <c r="H230" s="170"/>
      <c r="I230" s="174"/>
      <c r="J230" s="173"/>
      <c r="K230" s="172"/>
      <c r="L230" s="171"/>
      <c r="M230" s="171"/>
      <c r="N230" s="171"/>
      <c r="O230" s="171"/>
      <c r="P230" s="170"/>
    </row>
    <row r="231" spans="1:16" s="18" customFormat="1" ht="16.5" customHeight="1" thickBot="1">
      <c r="A231" s="86"/>
      <c r="B231" s="85" t="s">
        <v>8</v>
      </c>
      <c r="C231" s="84">
        <f t="shared" ref="C231:H231" si="66">SUM(C228:C230)</f>
        <v>240</v>
      </c>
      <c r="D231" s="83">
        <f t="shared" si="66"/>
        <v>16.899999999999999</v>
      </c>
      <c r="E231" s="83">
        <f t="shared" si="66"/>
        <v>7.7</v>
      </c>
      <c r="F231" s="83">
        <f t="shared" si="66"/>
        <v>19.2</v>
      </c>
      <c r="G231" s="83">
        <f t="shared" si="66"/>
        <v>213.1</v>
      </c>
      <c r="H231" s="8">
        <f t="shared" si="66"/>
        <v>1.1599999999999999</v>
      </c>
      <c r="I231" s="169"/>
      <c r="J231" s="168" t="s">
        <v>8</v>
      </c>
      <c r="K231" s="167">
        <f t="shared" ref="K231:P231" si="67">SUM(K228:K229)</f>
        <v>280</v>
      </c>
      <c r="L231" s="166">
        <f t="shared" si="67"/>
        <v>19.100000000000001</v>
      </c>
      <c r="M231" s="166">
        <f t="shared" si="67"/>
        <v>8.9</v>
      </c>
      <c r="N231" s="166">
        <f t="shared" si="67"/>
        <v>21.9</v>
      </c>
      <c r="O231" s="166">
        <f>SUM(O228:O229)</f>
        <v>243.1</v>
      </c>
      <c r="P231" s="165">
        <f t="shared" si="67"/>
        <v>1.38</v>
      </c>
    </row>
    <row r="232" spans="1:16" s="18" customFormat="1" ht="16.5" customHeight="1" thickBot="1">
      <c r="A232" s="81"/>
      <c r="B232" s="164" t="s">
        <v>7</v>
      </c>
      <c r="C232" s="163">
        <f t="shared" ref="C232:H232" si="68">C213+C216+C226+C231</f>
        <v>1275</v>
      </c>
      <c r="D232" s="162">
        <f t="shared" si="68"/>
        <v>43.8</v>
      </c>
      <c r="E232" s="162">
        <f t="shared" si="68"/>
        <v>36.699999999999996</v>
      </c>
      <c r="F232" s="162">
        <f t="shared" si="68"/>
        <v>150.6</v>
      </c>
      <c r="G232" s="162">
        <f t="shared" si="68"/>
        <v>1103.5</v>
      </c>
      <c r="H232" s="161">
        <f t="shared" si="68"/>
        <v>24.76</v>
      </c>
      <c r="I232" s="81"/>
      <c r="J232" s="164" t="s">
        <v>7</v>
      </c>
      <c r="K232" s="163">
        <f t="shared" ref="K232:P232" si="69">K213+K216+K226+K231</f>
        <v>1535</v>
      </c>
      <c r="L232" s="162">
        <f t="shared" si="69"/>
        <v>50.6</v>
      </c>
      <c r="M232" s="162">
        <f t="shared" si="69"/>
        <v>39.700000000000003</v>
      </c>
      <c r="N232" s="162">
        <f t="shared" si="69"/>
        <v>194.6</v>
      </c>
      <c r="O232" s="162">
        <f>O213+O216+O226+O231</f>
        <v>1332.6</v>
      </c>
      <c r="P232" s="161">
        <f t="shared" si="69"/>
        <v>27.96</v>
      </c>
    </row>
    <row r="233" spans="1:16" s="18" customFormat="1" ht="16.5" customHeight="1" thickBot="1">
      <c r="A233" s="460"/>
      <c r="B233" s="457"/>
      <c r="C233" s="458"/>
      <c r="D233" s="459"/>
      <c r="E233" s="459"/>
      <c r="F233" s="459"/>
      <c r="G233" s="459"/>
      <c r="H233" s="459"/>
      <c r="I233" s="460"/>
      <c r="J233" s="457"/>
      <c r="K233" s="458"/>
      <c r="L233" s="459"/>
      <c r="M233" s="459"/>
      <c r="N233" s="459"/>
      <c r="O233" s="459"/>
      <c r="P233" s="459"/>
    </row>
    <row r="234" spans="1:16" s="18" customFormat="1" ht="14.25" customHeight="1" thickBot="1">
      <c r="A234" s="616" t="s">
        <v>55</v>
      </c>
      <c r="B234" s="618" t="s">
        <v>54</v>
      </c>
      <c r="C234" s="618" t="s">
        <v>53</v>
      </c>
      <c r="D234" s="620" t="s">
        <v>52</v>
      </c>
      <c r="E234" s="620"/>
      <c r="F234" s="620"/>
      <c r="G234" s="618" t="s">
        <v>51</v>
      </c>
      <c r="H234" s="621" t="s">
        <v>50</v>
      </c>
      <c r="I234" s="676" t="s">
        <v>55</v>
      </c>
      <c r="J234" s="656" t="s">
        <v>54</v>
      </c>
      <c r="K234" s="656" t="s">
        <v>53</v>
      </c>
      <c r="L234" s="682" t="s">
        <v>52</v>
      </c>
      <c r="M234" s="682"/>
      <c r="N234" s="682"/>
      <c r="O234" s="656" t="s">
        <v>51</v>
      </c>
      <c r="P234" s="614" t="s">
        <v>50</v>
      </c>
    </row>
    <row r="235" spans="1:16" s="18" customFormat="1" ht="39.75" customHeight="1" thickBot="1">
      <c r="A235" s="617"/>
      <c r="B235" s="619"/>
      <c r="C235" s="619"/>
      <c r="D235" s="455" t="s">
        <v>49</v>
      </c>
      <c r="E235" s="456" t="s">
        <v>48</v>
      </c>
      <c r="F235" s="455" t="s">
        <v>47</v>
      </c>
      <c r="G235" s="619"/>
      <c r="H235" s="622"/>
      <c r="I235" s="677"/>
      <c r="J235" s="678"/>
      <c r="K235" s="678"/>
      <c r="L235" s="159" t="s">
        <v>49</v>
      </c>
      <c r="M235" s="160" t="s">
        <v>48</v>
      </c>
      <c r="N235" s="159" t="s">
        <v>47</v>
      </c>
      <c r="O235" s="678"/>
      <c r="P235" s="615"/>
    </row>
    <row r="236" spans="1:16" s="18" customFormat="1" ht="13.5" customHeight="1" thickBot="1">
      <c r="A236" s="679" t="s">
        <v>94</v>
      </c>
      <c r="B236" s="680"/>
      <c r="C236" s="680"/>
      <c r="D236" s="680"/>
      <c r="E236" s="680"/>
      <c r="F236" s="680"/>
      <c r="G236" s="680"/>
      <c r="H236" s="681"/>
      <c r="I236" s="679" t="s">
        <v>94</v>
      </c>
      <c r="J236" s="680"/>
      <c r="K236" s="680"/>
      <c r="L236" s="680"/>
      <c r="M236" s="680"/>
      <c r="N236" s="680"/>
      <c r="O236" s="680"/>
      <c r="P236" s="681"/>
    </row>
    <row r="237" spans="1:16" s="18" customFormat="1" ht="14.25" customHeight="1" thickBot="1">
      <c r="A237" s="639" t="s">
        <v>45</v>
      </c>
      <c r="B237" s="640"/>
      <c r="C237" s="640"/>
      <c r="D237" s="640"/>
      <c r="E237" s="640"/>
      <c r="F237" s="640"/>
      <c r="G237" s="640"/>
      <c r="H237" s="641"/>
      <c r="I237" s="639" t="s">
        <v>45</v>
      </c>
      <c r="J237" s="640"/>
      <c r="K237" s="640"/>
      <c r="L237" s="640"/>
      <c r="M237" s="640"/>
      <c r="N237" s="640"/>
      <c r="O237" s="640"/>
      <c r="P237" s="641"/>
    </row>
    <row r="238" spans="1:16" s="18" customFormat="1" ht="17.25" customHeight="1">
      <c r="A238" s="547" t="s">
        <v>203</v>
      </c>
      <c r="B238" s="548" t="s">
        <v>115</v>
      </c>
      <c r="C238" s="549">
        <f>'[1]КАШИ, СУПЫ МОЛ'!$AE$65</f>
        <v>150</v>
      </c>
      <c r="D238" s="550">
        <f>'[1]КАШИ, СУПЫ МОЛ'!$W$75</f>
        <v>3.9</v>
      </c>
      <c r="E238" s="550">
        <f>'[1]КАШИ, СУПЫ МОЛ'!$Y$75</f>
        <v>1.3</v>
      </c>
      <c r="F238" s="550">
        <f>'[1]КАШИ, СУПЫ МОЛ'!$AA$75</f>
        <v>13.6</v>
      </c>
      <c r="G238" s="550">
        <f>'[1]КАШИ, СУПЫ МОЛ'!$AC$75</f>
        <v>82.8</v>
      </c>
      <c r="H238" s="551">
        <v>0.6</v>
      </c>
      <c r="I238" s="544" t="s">
        <v>132</v>
      </c>
      <c r="J238" s="144" t="s">
        <v>115</v>
      </c>
      <c r="K238" s="111">
        <f>'[1]КАШИ, СУПЫ МОЛ'!$P$57</f>
        <v>200</v>
      </c>
      <c r="L238" s="110">
        <f>'[1]КАШИ, СУПЫ МОЛ'!$L$75</f>
        <v>5.2</v>
      </c>
      <c r="M238" s="110">
        <f>'[1]КАШИ, СУПЫ МОЛ'!$N$75</f>
        <v>1.7</v>
      </c>
      <c r="N238" s="110">
        <f>'[1]КАШИ, СУПЫ МОЛ'!$P$75</f>
        <v>18.100000000000001</v>
      </c>
      <c r="O238" s="110">
        <f>'[1]КАШИ, СУПЫ МОЛ'!$R$75</f>
        <v>110.4</v>
      </c>
      <c r="P238" s="109">
        <v>0.8</v>
      </c>
    </row>
    <row r="239" spans="1:16" s="18" customFormat="1" ht="16.5" customHeight="1">
      <c r="A239" s="552" t="s">
        <v>92</v>
      </c>
      <c r="B239" s="483" t="s">
        <v>90</v>
      </c>
      <c r="C239" s="482">
        <f>[1]НАПИТКИ!$E$14</f>
        <v>150</v>
      </c>
      <c r="D239" s="412">
        <f>[1]НАПИТКИ!$A$29</f>
        <v>0.1</v>
      </c>
      <c r="E239" s="412">
        <f>[1]НАПИТКИ!$C$29</f>
        <v>0</v>
      </c>
      <c r="F239" s="412">
        <f>[1]НАПИТКИ!$E$29</f>
        <v>11.6</v>
      </c>
      <c r="G239" s="412">
        <f>[1]НАПИТКИ!$G$29</f>
        <v>46.7</v>
      </c>
      <c r="H239" s="412">
        <v>0</v>
      </c>
      <c r="I239" s="545" t="s">
        <v>91</v>
      </c>
      <c r="J239" s="92" t="s">
        <v>90</v>
      </c>
      <c r="K239" s="36">
        <f>[1]НАПИТКИ!$P$14</f>
        <v>180</v>
      </c>
      <c r="L239" s="494">
        <f>[1]НАПИТКИ!$L$29</f>
        <v>0.1</v>
      </c>
      <c r="M239" s="494">
        <f>[1]НАПИТКИ!$N$29</f>
        <v>0</v>
      </c>
      <c r="N239" s="494">
        <f>[1]НАПИТКИ!$P$29</f>
        <v>13.9</v>
      </c>
      <c r="O239" s="494">
        <f>[1]НАПИТКИ!$R$29</f>
        <v>56</v>
      </c>
      <c r="P239" s="495">
        <v>0</v>
      </c>
    </row>
    <row r="240" spans="1:16" s="18" customFormat="1" ht="16.5" customHeight="1">
      <c r="A240" s="553" t="s">
        <v>39</v>
      </c>
      <c r="B240" s="411" t="s">
        <v>38</v>
      </c>
      <c r="C240" s="554">
        <f>'[1]ГАСТРОНОМИЯ, ВЫПЕЧКА'!$AA$276</f>
        <v>15</v>
      </c>
      <c r="D240" s="412">
        <f>'[1]ГАСТРОНОМИЯ, ВЫПЕЧКА'!$W$294</f>
        <v>3.6</v>
      </c>
      <c r="E240" s="412">
        <f>'[1]ГАСТРОНОМИЯ, ВЫПЕЧКА'!$Y$294</f>
        <v>4.5</v>
      </c>
      <c r="F240" s="412">
        <f>'[1]ГАСТРОНОМИЯ, ВЫПЕЧКА'!$AA$294</f>
        <v>0</v>
      </c>
      <c r="G240" s="412">
        <f>'[1]ГАСТРОНОМИЯ, ВЫПЕЧКА'!$AC$294</f>
        <v>55.7</v>
      </c>
      <c r="H240" s="412">
        <v>0.1</v>
      </c>
      <c r="I240" s="540" t="s">
        <v>39</v>
      </c>
      <c r="J240" s="417" t="s">
        <v>38</v>
      </c>
      <c r="K240" s="496">
        <f>'[1]ГАСТРОНОМИЯ, ВЫПЕЧКА'!$AA$276</f>
        <v>15</v>
      </c>
      <c r="L240" s="497">
        <f>'[1]ГАСТРОНОМИЯ, ВЫПЕЧКА'!$W$294</f>
        <v>3.6</v>
      </c>
      <c r="M240" s="497">
        <f>'[1]ГАСТРОНОМИЯ, ВЫПЕЧКА'!$Y$294</f>
        <v>4.5</v>
      </c>
      <c r="N240" s="497">
        <f>'[1]ГАСТРОНОМИЯ, ВЫПЕЧКА'!$AA$294</f>
        <v>0</v>
      </c>
      <c r="O240" s="497">
        <f>'[1]ГАСТРОНОМИЯ, ВЫПЕЧКА'!$AC$294</f>
        <v>55.7</v>
      </c>
      <c r="P240" s="497">
        <v>0.1</v>
      </c>
    </row>
    <row r="241" spans="1:16" s="18" customFormat="1" ht="15.95" customHeight="1">
      <c r="A241" s="552" t="s">
        <v>19</v>
      </c>
      <c r="B241" s="555" t="s">
        <v>17</v>
      </c>
      <c r="C241" s="556">
        <f>'[1]ГАСТРОНОМИЯ, ВЫПЕЧКА'!$AA$14</f>
        <v>20</v>
      </c>
      <c r="D241" s="557">
        <f>'[1]ГАСТРОНОМИЯ, ВЫПЕЧКА'!$W$32</f>
        <v>1.6</v>
      </c>
      <c r="E241" s="557">
        <f>'[1]ГАСТРОНОМИЯ, ВЫПЕЧКА'!$Y$32</f>
        <v>0.2</v>
      </c>
      <c r="F241" s="557">
        <f>'[1]ГАСТРОНОМИЯ, ВЫПЕЧКА'!$AA$32</f>
        <v>10.199999999999999</v>
      </c>
      <c r="G241" s="557">
        <f>'[1]ГАСТРОНОМИЯ, ВЫПЕЧКА'!$AC$32</f>
        <v>49</v>
      </c>
      <c r="H241" s="557">
        <v>0</v>
      </c>
      <c r="I241" s="546" t="s">
        <v>37</v>
      </c>
      <c r="J241" s="418" t="s">
        <v>17</v>
      </c>
      <c r="K241" s="416">
        <f>'[1]ГАСТРОНОМИЯ, ВЫПЕЧКА'!$AW$14</f>
        <v>25</v>
      </c>
      <c r="L241" s="419">
        <f>'[1]ГАСТРОНОМИЯ, ВЫПЕЧКА'!$AS$32</f>
        <v>2</v>
      </c>
      <c r="M241" s="107">
        <f>'[1]ГАСТРОНОМИЯ, ВЫПЕЧКА'!$AU$32</f>
        <v>0.3</v>
      </c>
      <c r="N241" s="107">
        <f>'[1]ГАСТРОНОМИЯ, ВЫПЕЧКА'!$AW$32</f>
        <v>12.8</v>
      </c>
      <c r="O241" s="107">
        <f>'[1]ГАСТРОНОМИЯ, ВЫПЕЧКА'!$AY$32</f>
        <v>61.3</v>
      </c>
      <c r="P241" s="106">
        <v>0</v>
      </c>
    </row>
    <row r="242" spans="1:16" s="18" customFormat="1" ht="16.5" customHeight="1">
      <c r="A242" s="415" t="s">
        <v>16</v>
      </c>
      <c r="B242" s="413" t="s">
        <v>15</v>
      </c>
      <c r="C242" s="414">
        <f>'[1]ГАСТРОНОМИЯ, ВЫПЕЧКА'!$AA$57</f>
        <v>20</v>
      </c>
      <c r="D242" s="35">
        <f>'[1]ГАСТРОНОМИЯ, ВЫПЕЧКА'!$W$75</f>
        <v>1</v>
      </c>
      <c r="E242" s="35">
        <f>'[1]ГАСТРОНОМИЯ, ВЫПЕЧКА'!$Y$75</f>
        <v>0.2</v>
      </c>
      <c r="F242" s="35">
        <f>'[1]ГАСТРОНОМИЯ, ВЫПЕЧКА'!$AA$75</f>
        <v>9.8000000000000007</v>
      </c>
      <c r="G242" s="35">
        <f>'[1]ГАСТРОНОМИЯ, ВЫПЕЧКА'!$AC$75</f>
        <v>42.8</v>
      </c>
      <c r="H242" s="527">
        <v>0</v>
      </c>
      <c r="I242" s="517"/>
      <c r="J242" s="37"/>
      <c r="K242" s="421"/>
      <c r="L242" s="420"/>
      <c r="M242" s="35"/>
      <c r="N242" s="35"/>
      <c r="O242" s="35"/>
      <c r="P242" s="34"/>
    </row>
    <row r="243" spans="1:16" s="18" customFormat="1">
      <c r="A243" s="532"/>
      <c r="B243" s="533" t="s">
        <v>8</v>
      </c>
      <c r="C243" s="534">
        <f t="shared" ref="C243:H243" si="70">SUM(C238:C242)</f>
        <v>355</v>
      </c>
      <c r="D243" s="558">
        <f t="shared" si="70"/>
        <v>10.199999999999999</v>
      </c>
      <c r="E243" s="558">
        <f t="shared" si="70"/>
        <v>6.2</v>
      </c>
      <c r="F243" s="558">
        <f t="shared" si="70"/>
        <v>45.2</v>
      </c>
      <c r="G243" s="558">
        <f t="shared" si="70"/>
        <v>277</v>
      </c>
      <c r="H243" s="559">
        <f t="shared" si="70"/>
        <v>0.7</v>
      </c>
      <c r="I243" s="519"/>
      <c r="J243" s="65" t="s">
        <v>8</v>
      </c>
      <c r="K243" s="64">
        <f t="shared" ref="K243:P243" si="71">SUM(K238:K242)</f>
        <v>420</v>
      </c>
      <c r="L243" s="126">
        <f t="shared" si="71"/>
        <v>10.9</v>
      </c>
      <c r="M243" s="126">
        <f t="shared" si="71"/>
        <v>6.5</v>
      </c>
      <c r="N243" s="126">
        <f t="shared" si="71"/>
        <v>44.8</v>
      </c>
      <c r="O243" s="126">
        <f>SUM(O238:O242)</f>
        <v>283.40000000000003</v>
      </c>
      <c r="P243" s="125">
        <f t="shared" si="71"/>
        <v>0.9</v>
      </c>
    </row>
    <row r="244" spans="1:16" s="18" customFormat="1" ht="15" customHeight="1" thickBot="1">
      <c r="A244" s="603" t="s">
        <v>35</v>
      </c>
      <c r="B244" s="604"/>
      <c r="C244" s="604"/>
      <c r="D244" s="604"/>
      <c r="E244" s="604"/>
      <c r="F244" s="604"/>
      <c r="G244" s="604"/>
      <c r="H244" s="605"/>
      <c r="I244" s="604" t="s">
        <v>35</v>
      </c>
      <c r="J244" s="607"/>
      <c r="K244" s="607"/>
      <c r="L244" s="607"/>
      <c r="M244" s="607"/>
      <c r="N244" s="607"/>
      <c r="O244" s="607"/>
      <c r="P244" s="608"/>
    </row>
    <row r="245" spans="1:16" s="18" customFormat="1" ht="16.5" customHeight="1">
      <c r="A245" s="33" t="s">
        <v>33</v>
      </c>
      <c r="B245" s="157" t="s">
        <v>187</v>
      </c>
      <c r="C245" s="156">
        <f>'[1]ФРУКТЫ, ОВОЩИ'!$E$14</f>
        <v>100</v>
      </c>
      <c r="D245" s="155">
        <f>'[1]ФРУКТЫ, ОВОЩИ'!$A$32</f>
        <v>0.8</v>
      </c>
      <c r="E245" s="155">
        <f>'[1]ФРУКТЫ, ОВОЩИ'!$C$32</f>
        <v>0.2</v>
      </c>
      <c r="F245" s="155">
        <f>'[1]ФРУКТЫ, ОВОЩИ'!$E$32</f>
        <v>7.5</v>
      </c>
      <c r="G245" s="155">
        <f>'[1]ФРУКТЫ, ОВОЩИ'!$G$32</f>
        <v>38.1</v>
      </c>
      <c r="H245" s="154">
        <v>27</v>
      </c>
      <c r="I245" s="158" t="s">
        <v>33</v>
      </c>
      <c r="J245" s="157" t="s">
        <v>187</v>
      </c>
      <c r="K245" s="156">
        <f>'[1]ФРУКТЫ, ОВОЩИ'!$E$14</f>
        <v>100</v>
      </c>
      <c r="L245" s="155">
        <f>'[1]ФРУКТЫ, ОВОЩИ'!$A$32</f>
        <v>0.8</v>
      </c>
      <c r="M245" s="155">
        <f>'[1]ФРУКТЫ, ОВОЩИ'!$C$32</f>
        <v>0.2</v>
      </c>
      <c r="N245" s="155">
        <f>'[1]ФРУКТЫ, ОВОЩИ'!$E$32</f>
        <v>7.5</v>
      </c>
      <c r="O245" s="155">
        <f>'[1]ФРУКТЫ, ОВОЩИ'!$G$32</f>
        <v>38.1</v>
      </c>
      <c r="P245" s="154">
        <v>27</v>
      </c>
    </row>
    <row r="246" spans="1:16" s="18" customFormat="1">
      <c r="A246" s="66"/>
      <c r="B246" s="65" t="s">
        <v>8</v>
      </c>
      <c r="C246" s="64">
        <f t="shared" ref="C246:H246" si="72">C245</f>
        <v>100</v>
      </c>
      <c r="D246" s="63">
        <f t="shared" si="72"/>
        <v>0.8</v>
      </c>
      <c r="E246" s="63">
        <f t="shared" si="72"/>
        <v>0.2</v>
      </c>
      <c r="F246" s="63">
        <f t="shared" si="72"/>
        <v>7.5</v>
      </c>
      <c r="G246" s="63">
        <f t="shared" si="72"/>
        <v>38.1</v>
      </c>
      <c r="H246" s="62">
        <f t="shared" si="72"/>
        <v>27</v>
      </c>
      <c r="I246" s="66"/>
      <c r="J246" s="65" t="s">
        <v>8</v>
      </c>
      <c r="K246" s="64">
        <f t="shared" ref="K246:P246" si="73">K245</f>
        <v>100</v>
      </c>
      <c r="L246" s="63">
        <f t="shared" si="73"/>
        <v>0.8</v>
      </c>
      <c r="M246" s="63">
        <f t="shared" si="73"/>
        <v>0.2</v>
      </c>
      <c r="N246" s="63">
        <f t="shared" si="73"/>
        <v>7.5</v>
      </c>
      <c r="O246" s="63">
        <f t="shared" si="73"/>
        <v>38.1</v>
      </c>
      <c r="P246" s="62">
        <f t="shared" si="73"/>
        <v>27</v>
      </c>
    </row>
    <row r="247" spans="1:16" s="18" customFormat="1" ht="13.5" customHeight="1" thickBot="1">
      <c r="A247" s="606" t="s">
        <v>32</v>
      </c>
      <c r="B247" s="607"/>
      <c r="C247" s="607"/>
      <c r="D247" s="607"/>
      <c r="E247" s="607"/>
      <c r="F247" s="607"/>
      <c r="G247" s="607"/>
      <c r="H247" s="608"/>
      <c r="I247" s="606" t="s">
        <v>32</v>
      </c>
      <c r="J247" s="607"/>
      <c r="K247" s="607"/>
      <c r="L247" s="607"/>
      <c r="M247" s="607"/>
      <c r="N247" s="607"/>
      <c r="O247" s="607"/>
      <c r="P247" s="608"/>
    </row>
    <row r="248" spans="1:16" s="18" customFormat="1" ht="16.5" customHeight="1">
      <c r="A248" s="23" t="s">
        <v>173</v>
      </c>
      <c r="B248" s="151" t="s">
        <v>170</v>
      </c>
      <c r="C248" s="150">
        <f>'[1]ФРУКТЫ, ОВОЩИ'!$I$62</f>
        <v>40</v>
      </c>
      <c r="D248" s="153">
        <f>'[1]ФРУКТЫ, ОВОЩИ'!$A$75</f>
        <v>0.3</v>
      </c>
      <c r="E248" s="153">
        <f>'[1]ФРУКТЫ, ОВОЩИ'!$C$75</f>
        <v>0</v>
      </c>
      <c r="F248" s="153">
        <f>'[1]ФРУКТЫ, ОВОЩИ'!$E$75</f>
        <v>1.3</v>
      </c>
      <c r="G248" s="153">
        <f>'[1]ФРУКТЫ, ОВОЩИ'!$G$75</f>
        <v>6.9</v>
      </c>
      <c r="H248" s="152">
        <v>2</v>
      </c>
      <c r="I248" s="23" t="s">
        <v>174</v>
      </c>
      <c r="J248" s="151" t="s">
        <v>170</v>
      </c>
      <c r="K248" s="150">
        <v>50</v>
      </c>
      <c r="L248" s="73">
        <f>'[1]ФРУКТЫ, ОВОЩИ'!$W$75</f>
        <v>0.5</v>
      </c>
      <c r="M248" s="73">
        <f>'[1]ФРУКТЫ, ОВОЩИ'!$Y$75</f>
        <v>0.06</v>
      </c>
      <c r="N248" s="73">
        <f>'[1]ФРУКТЫ, ОВОЩИ'!$AA$75</f>
        <v>2</v>
      </c>
      <c r="O248" s="73">
        <f>'[1]ФРУКТЫ, ОВОЩИ'!$AC$75</f>
        <v>10.4</v>
      </c>
      <c r="P248" s="149">
        <v>3</v>
      </c>
    </row>
    <row r="249" spans="1:16" s="18" customFormat="1" ht="16.5" customHeight="1">
      <c r="A249" s="88" t="s">
        <v>148</v>
      </c>
      <c r="B249" s="148" t="s">
        <v>146</v>
      </c>
      <c r="C249" s="26">
        <f>[1]СУПЫ!$E$14</f>
        <v>180</v>
      </c>
      <c r="D249" s="53">
        <f>[1]СУПЫ!$A$31</f>
        <v>1.6</v>
      </c>
      <c r="E249" s="53">
        <f>[1]СУПЫ!$C$31</f>
        <v>3.7</v>
      </c>
      <c r="F249" s="53">
        <f>[1]СУПЫ!$E$31</f>
        <v>8.4</v>
      </c>
      <c r="G249" s="53">
        <f>[1]СУПЫ!$G$31</f>
        <v>73</v>
      </c>
      <c r="H249" s="52">
        <v>3.2</v>
      </c>
      <c r="I249" s="88" t="s">
        <v>147</v>
      </c>
      <c r="J249" s="148" t="s">
        <v>146</v>
      </c>
      <c r="K249" s="26">
        <f>[1]СУПЫ!$P$14</f>
        <v>200</v>
      </c>
      <c r="L249" s="53">
        <f>[1]СУПЫ!$L$31</f>
        <v>1.8</v>
      </c>
      <c r="M249" s="53">
        <f>[1]СУПЫ!$N$31</f>
        <v>4.0999999999999996</v>
      </c>
      <c r="N249" s="53">
        <f>[1]СУПЫ!$P$31</f>
        <v>9.3000000000000007</v>
      </c>
      <c r="O249" s="53">
        <f>[1]СУПЫ!$R$31</f>
        <v>81.12</v>
      </c>
      <c r="P249" s="52">
        <v>3.6</v>
      </c>
    </row>
    <row r="250" spans="1:16" s="18" customFormat="1" ht="16.5" customHeight="1">
      <c r="A250" s="33" t="s">
        <v>85</v>
      </c>
      <c r="B250" s="147" t="s">
        <v>84</v>
      </c>
      <c r="C250" s="104">
        <f>'[1]МЯСО, РЫБА'!$E$56</f>
        <v>60</v>
      </c>
      <c r="D250" s="107">
        <f>'[1]МЯСО, РЫБА'!$A$75</f>
        <v>7.3</v>
      </c>
      <c r="E250" s="107">
        <f>'[1]МЯСО, РЫБА'!$C$75</f>
        <v>5.9</v>
      </c>
      <c r="F250" s="107">
        <f>'[1]МЯСО, РЫБА'!$E$75</f>
        <v>4.7</v>
      </c>
      <c r="G250" s="107">
        <f>'[1]МЯСО, РЫБА'!$G$75</f>
        <v>100.9</v>
      </c>
      <c r="H250" s="106">
        <v>0.6</v>
      </c>
      <c r="I250" s="33" t="s">
        <v>217</v>
      </c>
      <c r="J250" s="147" t="s">
        <v>84</v>
      </c>
      <c r="K250" s="104">
        <f>'[1]МЯСО, РЫБА'!$P$56</f>
        <v>70</v>
      </c>
      <c r="L250" s="107">
        <f>'[1]МЯСО, РЫБА'!$L$75</f>
        <v>8.5</v>
      </c>
      <c r="M250" s="107">
        <f>'[1]МЯСО, РЫБА'!$N$75</f>
        <v>6.9</v>
      </c>
      <c r="N250" s="107">
        <f>'[1]МЯСО, РЫБА'!$P$75</f>
        <v>5.5</v>
      </c>
      <c r="O250" s="107">
        <f>'[1]МЯСО, РЫБА'!$R$75</f>
        <v>117.7</v>
      </c>
      <c r="P250" s="106">
        <v>0.7</v>
      </c>
    </row>
    <row r="251" spans="1:16" s="18" customFormat="1" ht="16.5" customHeight="1">
      <c r="A251" s="113" t="s">
        <v>83</v>
      </c>
      <c r="B251" s="144" t="s">
        <v>81</v>
      </c>
      <c r="C251" s="114">
        <f>[1]ГАРНИРЫ!$E$186</f>
        <v>120</v>
      </c>
      <c r="D251" s="146">
        <f>[1]ГАРНИРЫ!$A$207</f>
        <v>1.8</v>
      </c>
      <c r="E251" s="146">
        <f>[1]ГАРНИРЫ!$C$207</f>
        <v>6.4</v>
      </c>
      <c r="F251" s="146">
        <f>[1]ГАРНИРЫ!$E$207</f>
        <v>15.5</v>
      </c>
      <c r="G251" s="146">
        <f>[1]ГАРНИРЫ!$G$207</f>
        <v>127.2</v>
      </c>
      <c r="H251" s="145">
        <v>8.1999999999999993</v>
      </c>
      <c r="I251" s="113" t="s">
        <v>82</v>
      </c>
      <c r="J251" s="144" t="s">
        <v>81</v>
      </c>
      <c r="K251" s="111">
        <f>[1]ГАРНИРЫ!$P$186</f>
        <v>150</v>
      </c>
      <c r="L251" s="110">
        <f>[1]ГАРНИРЫ!$L$207</f>
        <v>2.2999999999999998</v>
      </c>
      <c r="M251" s="110">
        <f>[1]ГАРНИРЫ!$N$207</f>
        <v>8</v>
      </c>
      <c r="N251" s="110">
        <f>[1]ГАРНИРЫ!$P$207</f>
        <v>19.399999999999999</v>
      </c>
      <c r="O251" s="110">
        <f>[1]ГАРНИРЫ!$R$207</f>
        <v>159</v>
      </c>
      <c r="P251" s="109">
        <v>10.199999999999999</v>
      </c>
    </row>
    <row r="252" spans="1:16" s="18" customFormat="1" ht="16.5" customHeight="1">
      <c r="A252" s="28" t="s">
        <v>80</v>
      </c>
      <c r="B252" s="143" t="s">
        <v>171</v>
      </c>
      <c r="C252" s="45">
        <f>[1]НАПИТКИ!$E$359</f>
        <v>150</v>
      </c>
      <c r="D252" s="44">
        <f>[1]НАПИТКИ!$A$379</f>
        <v>0.1</v>
      </c>
      <c r="E252" s="44">
        <f>[1]НАПИТКИ!$C$379</f>
        <v>0</v>
      </c>
      <c r="F252" s="44">
        <f>[1]НАПИТКИ!$E$379</f>
        <v>29</v>
      </c>
      <c r="G252" s="44">
        <f>[1]НАПИТКИ!$G$379</f>
        <v>116.5</v>
      </c>
      <c r="H252" s="43">
        <v>0.04</v>
      </c>
      <c r="I252" s="28" t="s">
        <v>79</v>
      </c>
      <c r="J252" s="143" t="s">
        <v>171</v>
      </c>
      <c r="K252" s="45">
        <f>[1]НАПИТКИ!$P$359</f>
        <v>180</v>
      </c>
      <c r="L252" s="44">
        <f>[1]НАПИТКИ!$L$379</f>
        <v>0.1</v>
      </c>
      <c r="M252" s="44">
        <f>[1]НАПИТКИ!$N$379</f>
        <v>0</v>
      </c>
      <c r="N252" s="44">
        <f>[1]НАПИТКИ!$P$379</f>
        <v>34.799999999999997</v>
      </c>
      <c r="O252" s="44">
        <f>[1]НАПИТКИ!$R$379</f>
        <v>139.80000000000001</v>
      </c>
      <c r="P252" s="43">
        <v>0.05</v>
      </c>
    </row>
    <row r="253" spans="1:16" s="18" customFormat="1" ht="16.5" customHeight="1">
      <c r="A253" s="39" t="s">
        <v>19</v>
      </c>
      <c r="B253" s="37" t="s">
        <v>17</v>
      </c>
      <c r="C253" s="36">
        <f>'[1]ГАСТРОНОМИЯ, ВЫПЕЧКА'!$AA$14</f>
        <v>20</v>
      </c>
      <c r="D253" s="35">
        <f>'[1]ГАСТРОНОМИЯ, ВЫПЕЧКА'!$W$32</f>
        <v>1.6</v>
      </c>
      <c r="E253" s="35">
        <f>'[1]ГАСТРОНОМИЯ, ВЫПЕЧКА'!$Y$32</f>
        <v>0.2</v>
      </c>
      <c r="F253" s="35">
        <f>'[1]ГАСТРОНОМИЯ, ВЫПЕЧКА'!$AA$32</f>
        <v>10.199999999999999</v>
      </c>
      <c r="G253" s="35">
        <f>'[1]ГАСТРОНОМИЯ, ВЫПЕЧКА'!$AC$32</f>
        <v>49</v>
      </c>
      <c r="H253" s="34">
        <v>0</v>
      </c>
      <c r="I253" s="38" t="s">
        <v>18</v>
      </c>
      <c r="J253" s="37" t="s">
        <v>17</v>
      </c>
      <c r="K253" s="36">
        <f>'[1]ГАСТРОНОМИЯ, ВЫПЕЧКА'!$AL$14</f>
        <v>30</v>
      </c>
      <c r="L253" s="35">
        <f>'[1]ГАСТРОНОМИЯ, ВЫПЕЧКА'!$AH$32</f>
        <v>2.4</v>
      </c>
      <c r="M253" s="35">
        <f>'[1]ГАСТРОНОМИЯ, ВЫПЕЧКА'!$AJ$32</f>
        <v>0.3</v>
      </c>
      <c r="N253" s="35">
        <f>'[1]ГАСТРОНОМИЯ, ВЫПЕЧКА'!$AL$32</f>
        <v>15.3</v>
      </c>
      <c r="O253" s="35">
        <f>'[1]ГАСТРОНОМИЯ, ВЫПЕЧКА'!$AN$32</f>
        <v>73.5</v>
      </c>
      <c r="P253" s="34">
        <v>0</v>
      </c>
    </row>
    <row r="254" spans="1:16" s="18" customFormat="1" ht="16.5" customHeight="1">
      <c r="A254" s="33" t="s">
        <v>176</v>
      </c>
      <c r="B254" s="105" t="s">
        <v>15</v>
      </c>
      <c r="C254" s="104">
        <v>15</v>
      </c>
      <c r="D254" s="31">
        <f>'[1]ГАСТРОНОМИЯ, ВЫПЕЧКА'!$L$75</f>
        <v>0.8</v>
      </c>
      <c r="E254" s="31">
        <f>'[1]ГАСТРОНОМИЯ, ВЫПЕЧКА'!$N$75</f>
        <v>0.2</v>
      </c>
      <c r="F254" s="31">
        <f>'[1]ГАСТРОНОМИЯ, ВЫПЕЧКА'!$P$75</f>
        <v>7.4</v>
      </c>
      <c r="G254" s="31">
        <f>'[1]ГАСТРОНОМИЯ, ВЫПЕЧКА'!$R$75</f>
        <v>32.1</v>
      </c>
      <c r="H254" s="30">
        <v>0</v>
      </c>
      <c r="I254" s="33" t="s">
        <v>16</v>
      </c>
      <c r="J254" s="105" t="s">
        <v>15</v>
      </c>
      <c r="K254" s="104">
        <f>'[1]ГАСТРОНОМИЯ, ВЫПЕЧКА'!$AA$57</f>
        <v>20</v>
      </c>
      <c r="L254" s="31">
        <f>'[1]ГАСТРОНОМИЯ, ВЫПЕЧКА'!$W$75</f>
        <v>1</v>
      </c>
      <c r="M254" s="31">
        <f>'[1]ГАСТРОНОМИЯ, ВЫПЕЧКА'!$Y$75</f>
        <v>0.2</v>
      </c>
      <c r="N254" s="31">
        <f>'[1]ГАСТРОНОМИЯ, ВЫПЕЧКА'!$AA$75</f>
        <v>9.8000000000000007</v>
      </c>
      <c r="O254" s="31">
        <f>'[1]ГАСТРОНОМИЯ, ВЫПЕЧКА'!$AC$75</f>
        <v>42.8</v>
      </c>
      <c r="P254" s="30">
        <v>0</v>
      </c>
    </row>
    <row r="255" spans="1:16" s="18" customFormat="1">
      <c r="A255" s="17"/>
      <c r="B255" s="103" t="s">
        <v>8</v>
      </c>
      <c r="C255" s="102">
        <f t="shared" ref="C255:H255" si="74">SUM(C248:C254)</f>
        <v>585</v>
      </c>
      <c r="D255" s="101">
        <f t="shared" si="74"/>
        <v>13.5</v>
      </c>
      <c r="E255" s="101">
        <f t="shared" si="74"/>
        <v>16.399999999999999</v>
      </c>
      <c r="F255" s="101">
        <f t="shared" si="74"/>
        <v>76.500000000000014</v>
      </c>
      <c r="G255" s="101">
        <f t="shared" si="74"/>
        <v>505.6</v>
      </c>
      <c r="H255" s="100">
        <f t="shared" si="74"/>
        <v>14.04</v>
      </c>
      <c r="I255" s="17"/>
      <c r="J255" s="103" t="s">
        <v>8</v>
      </c>
      <c r="K255" s="102">
        <f t="shared" ref="K255:P255" si="75">SUM(K248:K254)</f>
        <v>700</v>
      </c>
      <c r="L255" s="101">
        <f t="shared" si="75"/>
        <v>16.600000000000001</v>
      </c>
      <c r="M255" s="101">
        <f t="shared" si="75"/>
        <v>19.559999999999999</v>
      </c>
      <c r="N255" s="101">
        <f t="shared" si="75"/>
        <v>96.1</v>
      </c>
      <c r="O255" s="101">
        <f>SUM(O248:O254)</f>
        <v>624.31999999999994</v>
      </c>
      <c r="P255" s="100">
        <f t="shared" si="75"/>
        <v>17.55</v>
      </c>
    </row>
    <row r="256" spans="1:16" s="18" customFormat="1" ht="12.75" customHeight="1" thickBot="1">
      <c r="A256" s="625" t="s">
        <v>14</v>
      </c>
      <c r="B256" s="626"/>
      <c r="C256" s="626"/>
      <c r="D256" s="626"/>
      <c r="E256" s="626"/>
      <c r="F256" s="626"/>
      <c r="G256" s="626"/>
      <c r="H256" s="627"/>
      <c r="I256" s="625" t="s">
        <v>14</v>
      </c>
      <c r="J256" s="626"/>
      <c r="K256" s="626"/>
      <c r="L256" s="626"/>
      <c r="M256" s="626"/>
      <c r="N256" s="626"/>
      <c r="O256" s="626"/>
      <c r="P256" s="627"/>
    </row>
    <row r="257" spans="1:16" s="18" customFormat="1" ht="16.5" customHeight="1">
      <c r="A257" s="88" t="s">
        <v>95</v>
      </c>
      <c r="B257" s="142" t="s">
        <v>195</v>
      </c>
      <c r="C257" s="45">
        <f>'[1]ЯЙЦО, ТВОРОГ, ЗАПЕКАНКИ'!$E$449</f>
        <v>48</v>
      </c>
      <c r="D257" s="44">
        <f>'[1]ЯЙЦО, ТВОРОГ, ЗАПЕКАНКИ'!$A$467</f>
        <v>6.1</v>
      </c>
      <c r="E257" s="44">
        <f>'[1]ЯЙЦО, ТВОРОГ, ЗАПЕКАНКИ'!$C$467</f>
        <v>5.2</v>
      </c>
      <c r="F257" s="44">
        <f>'[1]ЯЙЦО, ТВОРОГ, ЗАПЕКАНКИ'!$E$467</f>
        <v>0.3</v>
      </c>
      <c r="G257" s="44">
        <f>'[1]ЯЙЦО, ТВОРОГ, ЗАПЕКАНКИ'!$G$467</f>
        <v>76</v>
      </c>
      <c r="H257" s="43">
        <v>0</v>
      </c>
      <c r="I257" s="88" t="s">
        <v>95</v>
      </c>
      <c r="J257" s="142" t="s">
        <v>195</v>
      </c>
      <c r="K257" s="45">
        <f>'[1]ЯЙЦО, ТВОРОГ, ЗАПЕКАНКИ'!$E$449</f>
        <v>48</v>
      </c>
      <c r="L257" s="44">
        <f>'[1]ЯЙЦО, ТВОРОГ, ЗАПЕКАНКИ'!$A$467</f>
        <v>6.1</v>
      </c>
      <c r="M257" s="44">
        <f>'[1]ЯЙЦО, ТВОРОГ, ЗАПЕКАНКИ'!$C$467</f>
        <v>5.2</v>
      </c>
      <c r="N257" s="44">
        <f>'[1]ЯЙЦО, ТВОРОГ, ЗАПЕКАНКИ'!$E$467</f>
        <v>0.3</v>
      </c>
      <c r="O257" s="44">
        <f>'[1]ЯЙЦО, ТВОРОГ, ЗАПЕКАНКИ'!$G$467</f>
        <v>76</v>
      </c>
      <c r="P257" s="43">
        <v>0</v>
      </c>
    </row>
    <row r="258" spans="1:16" s="18" customFormat="1" ht="15.95" customHeight="1">
      <c r="A258" s="88" t="s">
        <v>200</v>
      </c>
      <c r="B258" s="108" t="s">
        <v>105</v>
      </c>
      <c r="C258" s="104">
        <v>110</v>
      </c>
      <c r="D258" s="107">
        <f>'[1]ФРУКТЫ, ОВОЩИ'!$W$371</f>
        <v>2</v>
      </c>
      <c r="E258" s="107">
        <f>'[1]ФРУКТЫ, ОВОЩИ'!$Y$371</f>
        <v>8.3000000000000007</v>
      </c>
      <c r="F258" s="107">
        <f>'[1]ФРУКТЫ, ОВОЩИ'!$AA$371</f>
        <v>7.7</v>
      </c>
      <c r="G258" s="107">
        <f>'[1]ФРУКТЫ, ОВОЩИ'!$AC$371</f>
        <v>113.7</v>
      </c>
      <c r="H258" s="106">
        <v>2.8</v>
      </c>
      <c r="I258" s="88" t="s">
        <v>201</v>
      </c>
      <c r="J258" s="108" t="s">
        <v>105</v>
      </c>
      <c r="K258" s="104">
        <v>130</v>
      </c>
      <c r="L258" s="107">
        <f>'[1]ФРУКТЫ, ОВОЩИ'!$AH$371</f>
        <v>2.4</v>
      </c>
      <c r="M258" s="107">
        <f>'[1]ФРУКТЫ, ОВОЩИ'!$AJ$371</f>
        <v>9.8000000000000007</v>
      </c>
      <c r="N258" s="107">
        <f>'[1]ФРУКТЫ, ОВОЩИ'!$AL$371</f>
        <v>9.1</v>
      </c>
      <c r="O258" s="107">
        <f>'[1]ФРУКТЫ, ОВОЩИ'!$AN$371</f>
        <v>134.30000000000001</v>
      </c>
      <c r="P258" s="106">
        <v>3.3</v>
      </c>
    </row>
    <row r="259" spans="1:16" s="18" customFormat="1" ht="16.5" customHeight="1">
      <c r="A259" s="33" t="s">
        <v>176</v>
      </c>
      <c r="B259" s="105" t="s">
        <v>15</v>
      </c>
      <c r="C259" s="104">
        <f>'[1]ГАСТРОНОМИЯ, ВЫПЕЧКА'!$E$57</f>
        <v>10</v>
      </c>
      <c r="D259" s="107">
        <f>'[1]ГАСТРОНОМИЯ, ВЫПЕЧКА'!$A$75</f>
        <v>0.5</v>
      </c>
      <c r="E259" s="107">
        <f>'[1]ГАСТРОНОМИЯ, ВЫПЕЧКА'!$C$75</f>
        <v>0.1</v>
      </c>
      <c r="F259" s="107">
        <f>'[1]ГАСТРОНОМИЯ, ВЫПЕЧКА'!$E$75</f>
        <v>4.9000000000000004</v>
      </c>
      <c r="G259" s="107">
        <f>'[1]ГАСТРОНОМИЯ, ВЫПЕЧКА'!$G$75</f>
        <v>21.4</v>
      </c>
      <c r="H259" s="43">
        <v>0</v>
      </c>
      <c r="I259" s="33" t="s">
        <v>16</v>
      </c>
      <c r="J259" s="105" t="s">
        <v>15</v>
      </c>
      <c r="K259" s="104">
        <f>'[1]ГАСТРОНОМИЯ, ВЫПЕЧКА'!$AA$57</f>
        <v>20</v>
      </c>
      <c r="L259" s="31">
        <f>'[1]ГАСТРОНОМИЯ, ВЫПЕЧКА'!$W$75</f>
        <v>1</v>
      </c>
      <c r="M259" s="31">
        <f>'[1]ГАСТРОНОМИЯ, ВЫПЕЧКА'!$Y$75</f>
        <v>0.2</v>
      </c>
      <c r="N259" s="31">
        <f>'[1]ГАСТРОНОМИЯ, ВЫПЕЧКА'!$AA$75</f>
        <v>9.8000000000000007</v>
      </c>
      <c r="O259" s="31">
        <f>'[1]ГАСТРОНОМИЯ, ВЫПЕЧКА'!$AC$75</f>
        <v>42.8</v>
      </c>
      <c r="P259" s="30">
        <v>0</v>
      </c>
    </row>
    <row r="260" spans="1:16" s="18" customFormat="1" ht="16.5" customHeight="1">
      <c r="A260" s="141" t="s">
        <v>78</v>
      </c>
      <c r="B260" s="140" t="s">
        <v>196</v>
      </c>
      <c r="C260" s="139">
        <f>[1]НАПИТКИ!$E$225</f>
        <v>150</v>
      </c>
      <c r="D260" s="139">
        <f>[1]НАПИТКИ!$A$243</f>
        <v>1.5</v>
      </c>
      <c r="E260" s="139">
        <f>[1]НАПИТКИ!$C$243</f>
        <v>0.2</v>
      </c>
      <c r="F260" s="139">
        <f>[1]НАПИТКИ!$E$243</f>
        <v>2.8</v>
      </c>
      <c r="G260" s="139">
        <f>[1]НАПИТКИ!$G$243</f>
        <v>18.7</v>
      </c>
      <c r="H260" s="138">
        <v>6</v>
      </c>
      <c r="I260" s="141" t="s">
        <v>78</v>
      </c>
      <c r="J260" s="140" t="s">
        <v>196</v>
      </c>
      <c r="K260" s="139">
        <f>[1]НАПИТКИ!$E$225</f>
        <v>150</v>
      </c>
      <c r="L260" s="139">
        <f>[1]НАПИТКИ!$A$243</f>
        <v>1.5</v>
      </c>
      <c r="M260" s="139">
        <f>[1]НАПИТКИ!$C$243</f>
        <v>0.2</v>
      </c>
      <c r="N260" s="139">
        <f>[1]НАПИТКИ!$E$243</f>
        <v>2.8</v>
      </c>
      <c r="O260" s="139">
        <f>[1]НАПИТКИ!$G$243</f>
        <v>18.7</v>
      </c>
      <c r="P260" s="138">
        <v>6</v>
      </c>
    </row>
    <row r="261" spans="1:16" s="18" customFormat="1" ht="15.75" thickBot="1">
      <c r="A261" s="86"/>
      <c r="B261" s="85" t="s">
        <v>8</v>
      </c>
      <c r="C261" s="84">
        <f>SUM(C257:C260)</f>
        <v>318</v>
      </c>
      <c r="D261" s="83">
        <f>SUM(D257:D260)</f>
        <v>10.1</v>
      </c>
      <c r="E261" s="83">
        <f t="shared" ref="E261:H261" si="76">SUM(E257:E260)</f>
        <v>13.799999999999999</v>
      </c>
      <c r="F261" s="83">
        <f t="shared" si="76"/>
        <v>15.7</v>
      </c>
      <c r="G261" s="83">
        <f>SUM(G257:G260)</f>
        <v>229.79999999999998</v>
      </c>
      <c r="H261" s="137">
        <f t="shared" si="76"/>
        <v>8.8000000000000007</v>
      </c>
      <c r="I261" s="86"/>
      <c r="J261" s="85" t="s">
        <v>8</v>
      </c>
      <c r="K261" s="84">
        <f>SUM(K257:K260)</f>
        <v>348</v>
      </c>
      <c r="L261" s="83">
        <f>SUM(L257:L260)</f>
        <v>11</v>
      </c>
      <c r="M261" s="83">
        <f t="shared" ref="M261:P261" si="77">SUM(M257:M260)</f>
        <v>15.399999999999999</v>
      </c>
      <c r="N261" s="83">
        <f t="shared" si="77"/>
        <v>22.000000000000004</v>
      </c>
      <c r="O261" s="83">
        <f>SUM(O257:O260)</f>
        <v>271.8</v>
      </c>
      <c r="P261" s="137">
        <f t="shared" si="77"/>
        <v>9.3000000000000007</v>
      </c>
    </row>
    <row r="262" spans="1:16" s="18" customFormat="1" ht="17.25" customHeight="1" thickBot="1">
      <c r="A262" s="81"/>
      <c r="B262" s="288" t="s">
        <v>7</v>
      </c>
      <c r="C262" s="287">
        <f t="shared" ref="C262:H262" si="78">C243+C246+C255+C261</f>
        <v>1358</v>
      </c>
      <c r="D262" s="286">
        <f t="shared" si="78"/>
        <v>34.6</v>
      </c>
      <c r="E262" s="286">
        <f t="shared" si="78"/>
        <v>36.599999999999994</v>
      </c>
      <c r="F262" s="286">
        <f t="shared" si="78"/>
        <v>144.9</v>
      </c>
      <c r="G262" s="286">
        <f t="shared" si="78"/>
        <v>1050.5</v>
      </c>
      <c r="H262" s="427">
        <f t="shared" si="78"/>
        <v>50.539999999999992</v>
      </c>
      <c r="I262" s="81"/>
      <c r="J262" s="428" t="s">
        <v>7</v>
      </c>
      <c r="K262" s="429">
        <f t="shared" ref="K262:P262" si="79">K243+K246+K255+K261</f>
        <v>1568</v>
      </c>
      <c r="L262" s="430">
        <f t="shared" si="79"/>
        <v>39.300000000000004</v>
      </c>
      <c r="M262" s="430">
        <f t="shared" si="79"/>
        <v>41.66</v>
      </c>
      <c r="N262" s="430">
        <f t="shared" si="79"/>
        <v>170.39999999999998</v>
      </c>
      <c r="O262" s="430">
        <f>O243+O246+O255+O261</f>
        <v>1217.6199999999999</v>
      </c>
      <c r="P262" s="427">
        <f t="shared" si="79"/>
        <v>54.75</v>
      </c>
    </row>
    <row r="263" spans="1:16" s="426" customFormat="1" ht="2.25" customHeight="1" thickBot="1">
      <c r="A263" s="423"/>
      <c r="B263" s="424"/>
      <c r="C263" s="425"/>
      <c r="D263" s="425"/>
      <c r="E263" s="425"/>
      <c r="F263" s="425"/>
      <c r="G263" s="425"/>
      <c r="H263" s="425"/>
      <c r="I263" s="423"/>
      <c r="J263" s="424"/>
      <c r="K263" s="425"/>
      <c r="L263" s="425"/>
      <c r="M263" s="425"/>
      <c r="N263" s="425"/>
      <c r="O263" s="425"/>
      <c r="P263" s="425"/>
    </row>
    <row r="264" spans="1:16" s="18" customFormat="1" ht="14.25" customHeight="1" thickBot="1">
      <c r="A264" s="631" t="s">
        <v>55</v>
      </c>
      <c r="B264" s="633" t="s">
        <v>54</v>
      </c>
      <c r="C264" s="633" t="s">
        <v>53</v>
      </c>
      <c r="D264" s="635" t="s">
        <v>52</v>
      </c>
      <c r="E264" s="636"/>
      <c r="F264" s="636"/>
      <c r="G264" s="633" t="s">
        <v>51</v>
      </c>
      <c r="H264" s="693" t="s">
        <v>50</v>
      </c>
      <c r="I264" s="631" t="s">
        <v>55</v>
      </c>
      <c r="J264" s="633" t="s">
        <v>54</v>
      </c>
      <c r="K264" s="633" t="s">
        <v>53</v>
      </c>
      <c r="L264" s="635" t="s">
        <v>52</v>
      </c>
      <c r="M264" s="635"/>
      <c r="N264" s="635"/>
      <c r="O264" s="633" t="s">
        <v>51</v>
      </c>
      <c r="P264" s="687" t="s">
        <v>50</v>
      </c>
    </row>
    <row r="265" spans="1:16" s="18" customFormat="1" ht="39.75" customHeight="1" thickBot="1">
      <c r="A265" s="632"/>
      <c r="B265" s="634"/>
      <c r="C265" s="634"/>
      <c r="D265" s="132" t="s">
        <v>49</v>
      </c>
      <c r="E265" s="133" t="s">
        <v>48</v>
      </c>
      <c r="F265" s="132" t="s">
        <v>47</v>
      </c>
      <c r="G265" s="634"/>
      <c r="H265" s="694"/>
      <c r="I265" s="632"/>
      <c r="J265" s="634"/>
      <c r="K265" s="634"/>
      <c r="L265" s="132" t="s">
        <v>49</v>
      </c>
      <c r="M265" s="133" t="s">
        <v>48</v>
      </c>
      <c r="N265" s="132" t="s">
        <v>47</v>
      </c>
      <c r="O265" s="634"/>
      <c r="P265" s="688"/>
    </row>
    <row r="266" spans="1:16" s="18" customFormat="1" ht="15.75" thickBot="1">
      <c r="A266" s="628" t="s">
        <v>76</v>
      </c>
      <c r="B266" s="629"/>
      <c r="C266" s="629"/>
      <c r="D266" s="629"/>
      <c r="E266" s="629"/>
      <c r="F266" s="629"/>
      <c r="G266" s="629"/>
      <c r="H266" s="630"/>
      <c r="I266" s="628" t="s">
        <v>76</v>
      </c>
      <c r="J266" s="629"/>
      <c r="K266" s="629"/>
      <c r="L266" s="629"/>
      <c r="M266" s="629"/>
      <c r="N266" s="629"/>
      <c r="O266" s="629"/>
      <c r="P266" s="630"/>
    </row>
    <row r="267" spans="1:16" s="18" customFormat="1" ht="15.75" customHeight="1" thickBot="1">
      <c r="A267" s="611" t="s">
        <v>45</v>
      </c>
      <c r="B267" s="612"/>
      <c r="C267" s="612"/>
      <c r="D267" s="612"/>
      <c r="E267" s="612"/>
      <c r="F267" s="612"/>
      <c r="G267" s="612"/>
      <c r="H267" s="613"/>
      <c r="I267" s="611" t="s">
        <v>45</v>
      </c>
      <c r="J267" s="612"/>
      <c r="K267" s="612"/>
      <c r="L267" s="612"/>
      <c r="M267" s="612"/>
      <c r="N267" s="612"/>
      <c r="O267" s="612"/>
      <c r="P267" s="613"/>
    </row>
    <row r="268" spans="1:16" s="18" customFormat="1" ht="15.95" customHeight="1">
      <c r="A268" s="88" t="s">
        <v>75</v>
      </c>
      <c r="B268" s="108" t="s">
        <v>73</v>
      </c>
      <c r="C268" s="104">
        <f>'[1]ЯЙЦО, ТВОРОГ, ЗАПЕКАНКИ'!$E$14</f>
        <v>130</v>
      </c>
      <c r="D268" s="107">
        <f>'[1]ЯЙЦО, ТВОРОГ, ЗАПЕКАНКИ'!$A$32</f>
        <v>11.6</v>
      </c>
      <c r="E268" s="107">
        <f>'[1]ЯЙЦО, ТВОРОГ, ЗАПЕКАНКИ'!$C$32</f>
        <v>16.600000000000001</v>
      </c>
      <c r="F268" s="107">
        <f>'[1]ЯЙЦО, ТВОРОГ, ЗАПЕКАНКИ'!$E$32</f>
        <v>2.2999999999999998</v>
      </c>
      <c r="G268" s="542">
        <f>'[1]ЯЙЦО, ТВОРОГ, ЗАПЕКАНКИ'!$G$32</f>
        <v>205.6</v>
      </c>
      <c r="H268" s="542">
        <v>0.3</v>
      </c>
      <c r="I268" s="537" t="s">
        <v>74</v>
      </c>
      <c r="J268" s="131" t="s">
        <v>73</v>
      </c>
      <c r="K268" s="121">
        <f>'[1]ЯЙЦО, ТВОРОГ, ЗАПЕКАНКИ'!$P$14</f>
        <v>150</v>
      </c>
      <c r="L268" s="97">
        <f>'[1]ЯЙЦО, ТВОРОГ, ЗАПЕКАНКИ'!$L$32</f>
        <v>13.4</v>
      </c>
      <c r="M268" s="97">
        <f>'[1]ЯЙЦО, ТВОРОГ, ЗАПЕКАНКИ'!$N$32</f>
        <v>19.100000000000001</v>
      </c>
      <c r="N268" s="97">
        <f>'[1]ЯЙЦО, ТВОРОГ, ЗАПЕКАНКИ'!$P$32</f>
        <v>2.7</v>
      </c>
      <c r="O268" s="97">
        <f>'[1]ЯЙЦО, ТВОРОГ, ЗАПЕКАНКИ'!$R$32</f>
        <v>237.2</v>
      </c>
      <c r="P268" s="96">
        <v>0.4</v>
      </c>
    </row>
    <row r="269" spans="1:16" s="18" customFormat="1" ht="15.95" customHeight="1">
      <c r="A269" s="88" t="s">
        <v>218</v>
      </c>
      <c r="B269" s="108" t="s">
        <v>71</v>
      </c>
      <c r="C269" s="104">
        <v>40</v>
      </c>
      <c r="D269" s="107">
        <f>'[1]ФРУКТЫ, ОВОЩИ'!$A$413</f>
        <v>0.5</v>
      </c>
      <c r="E269" s="107">
        <f>'[1]ФРУКТЫ, ОВОЩИ'!$C$413</f>
        <v>2.8</v>
      </c>
      <c r="F269" s="107">
        <f>'[1]ФРУКТЫ, ОВОЩИ'!$E$413</f>
        <v>2.9</v>
      </c>
      <c r="G269" s="530">
        <f>'[1]ФРУКТЫ, ОВОЩИ'!$G$413</f>
        <v>38.799999999999997</v>
      </c>
      <c r="H269" s="530">
        <v>0.9</v>
      </c>
      <c r="I269" s="538" t="s">
        <v>72</v>
      </c>
      <c r="J269" s="108" t="s">
        <v>71</v>
      </c>
      <c r="K269" s="104">
        <v>50</v>
      </c>
      <c r="L269" s="107">
        <f>'[1]ФРУКТЫ, ОВОЩИ'!$W$413</f>
        <v>0.7</v>
      </c>
      <c r="M269" s="107">
        <f>'[1]ФРУКТЫ, ОВОЩИ'!$Y$413</f>
        <v>3.5</v>
      </c>
      <c r="N269" s="107">
        <f>'[1]ФРУКТЫ, ОВОЩИ'!$AA$413</f>
        <v>3.7</v>
      </c>
      <c r="O269" s="107">
        <f>'[1]ФРУКТЫ, ОВОЩИ'!$AC$413</f>
        <v>48.5</v>
      </c>
      <c r="P269" s="106">
        <v>1.2</v>
      </c>
    </row>
    <row r="270" spans="1:16" s="18" customFormat="1" ht="16.5" customHeight="1">
      <c r="A270" s="129" t="s">
        <v>70</v>
      </c>
      <c r="B270" s="108" t="s">
        <v>68</v>
      </c>
      <c r="C270" s="104">
        <f>[1]НАПИТКИ!$E$137</f>
        <v>150</v>
      </c>
      <c r="D270" s="130">
        <f>[1]НАПИТКИ!$A$155</f>
        <v>2.1</v>
      </c>
      <c r="E270" s="130">
        <f>[1]НАПИТКИ!$C$155</f>
        <v>0.03</v>
      </c>
      <c r="F270" s="130">
        <f>[1]НАПИТКИ!$E$155</f>
        <v>14.9</v>
      </c>
      <c r="G270" s="543">
        <f>[1]НАПИТКИ!$G$155</f>
        <v>67.900000000000006</v>
      </c>
      <c r="H270" s="543">
        <v>0.8</v>
      </c>
      <c r="I270" s="539" t="s">
        <v>69</v>
      </c>
      <c r="J270" s="108" t="s">
        <v>68</v>
      </c>
      <c r="K270" s="104">
        <f>[1]НАПИТКИ!$P$137</f>
        <v>180</v>
      </c>
      <c r="L270" s="128">
        <f>[1]НАПИТКИ!$L$155</f>
        <v>2.5</v>
      </c>
      <c r="M270" s="128">
        <f>[1]НАПИТКИ!$N$155</f>
        <v>3.5999999999999997E-2</v>
      </c>
      <c r="N270" s="128">
        <f>[1]НАПИТКИ!$P$155</f>
        <v>17.899999999999999</v>
      </c>
      <c r="O270" s="128">
        <f>[1]НАПИТКИ!$R$155</f>
        <v>81.5</v>
      </c>
      <c r="P270" s="127">
        <v>1</v>
      </c>
    </row>
    <row r="271" spans="1:16" s="18" customFormat="1" ht="16.5" customHeight="1">
      <c r="A271" s="39" t="s">
        <v>19</v>
      </c>
      <c r="B271" s="37" t="s">
        <v>17</v>
      </c>
      <c r="C271" s="36">
        <f>'[1]ГАСТРОНОМИЯ, ВЫПЕЧКА'!$AA$14</f>
        <v>20</v>
      </c>
      <c r="D271" s="35">
        <f>'[1]ГАСТРОНОМИЯ, ВЫПЕЧКА'!$W$32</f>
        <v>1.6</v>
      </c>
      <c r="E271" s="35">
        <f>'[1]ГАСТРОНОМИЯ, ВЫПЕЧКА'!$Y$32</f>
        <v>0.2</v>
      </c>
      <c r="F271" s="35">
        <f>'[1]ГАСТРОНОМИЯ, ВЫПЕЧКА'!$AA$32</f>
        <v>10.199999999999999</v>
      </c>
      <c r="G271" s="35">
        <f>'[1]ГАСТРОНОМИЯ, ВЫПЕЧКА'!$AC$32</f>
        <v>49</v>
      </c>
      <c r="H271" s="527">
        <v>0</v>
      </c>
      <c r="I271" s="540" t="s">
        <v>37</v>
      </c>
      <c r="J271" s="37" t="s">
        <v>17</v>
      </c>
      <c r="K271" s="36">
        <f>'[1]ГАСТРОНОМИЯ, ВЫПЕЧКА'!$AW$14</f>
        <v>25</v>
      </c>
      <c r="L271" s="35">
        <f>'[1]ГАСТРОНОМИЯ, ВЫПЕЧКА'!$AS$32</f>
        <v>2</v>
      </c>
      <c r="M271" s="35">
        <f>'[1]ГАСТРОНОМИЯ, ВЫПЕЧКА'!$AU$32</f>
        <v>0.3</v>
      </c>
      <c r="N271" s="35">
        <f>'[1]ГАСТРОНОМИЯ, ВЫПЕЧКА'!$AW$32</f>
        <v>12.8</v>
      </c>
      <c r="O271" s="35">
        <f>'[1]ГАСТРОНОМИЯ, ВЫПЕЧКА'!$AY$32</f>
        <v>61.3</v>
      </c>
      <c r="P271" s="34">
        <v>0</v>
      </c>
    </row>
    <row r="272" spans="1:16" s="18" customFormat="1" ht="16.5" customHeight="1">
      <c r="A272" s="33" t="s">
        <v>36</v>
      </c>
      <c r="B272" s="105" t="s">
        <v>15</v>
      </c>
      <c r="C272" s="104">
        <f>'[1]ГАСТРОНОМИЯ, ВЫПЕЧКА'!$E$57</f>
        <v>10</v>
      </c>
      <c r="D272" s="107">
        <f>'[1]ГАСТРОНОМИЯ, ВЫПЕЧКА'!$A$75</f>
        <v>0.5</v>
      </c>
      <c r="E272" s="107">
        <f>'[1]ГАСТРОНОМИЯ, ВЫПЕЧКА'!$C$75</f>
        <v>0.1</v>
      </c>
      <c r="F272" s="107">
        <f>'[1]ГАСТРОНОМИЯ, ВЫПЕЧКА'!$E$75</f>
        <v>4.9000000000000004</v>
      </c>
      <c r="G272" s="530">
        <f>'[1]ГАСТРОНОМИЯ, ВЫПЕЧКА'!$G$75</f>
        <v>21.4</v>
      </c>
      <c r="H272" s="531">
        <v>0</v>
      </c>
      <c r="I272" s="538" t="s">
        <v>16</v>
      </c>
      <c r="J272" s="105" t="s">
        <v>15</v>
      </c>
      <c r="K272" s="104">
        <f>'[1]ГАСТРОНОМИЯ, ВЫПЕЧКА'!$AA$57</f>
        <v>20</v>
      </c>
      <c r="L272" s="31">
        <f>'[1]ГАСТРОНОМИЯ, ВЫПЕЧКА'!$W$75</f>
        <v>1</v>
      </c>
      <c r="M272" s="31">
        <f>'[1]ГАСТРОНОМИЯ, ВЫПЕЧКА'!$Y$75</f>
        <v>0.2</v>
      </c>
      <c r="N272" s="31">
        <f>'[1]ГАСТРОНОМИЯ, ВЫПЕЧКА'!$AA$75</f>
        <v>9.8000000000000007</v>
      </c>
      <c r="O272" s="31">
        <f>'[1]ГАСТРОНОМИЯ, ВЫПЕЧКА'!$AC$75</f>
        <v>42.8</v>
      </c>
      <c r="P272" s="30">
        <v>0</v>
      </c>
    </row>
    <row r="273" spans="1:16" s="18" customFormat="1">
      <c r="A273" s="66"/>
      <c r="B273" s="65" t="s">
        <v>8</v>
      </c>
      <c r="C273" s="64">
        <f t="shared" ref="C273:H273" si="80">SUM(C268:C272)</f>
        <v>350</v>
      </c>
      <c r="D273" s="126">
        <f t="shared" si="80"/>
        <v>16.299999999999997</v>
      </c>
      <c r="E273" s="126">
        <f t="shared" si="80"/>
        <v>19.730000000000004</v>
      </c>
      <c r="F273" s="126">
        <f t="shared" si="80"/>
        <v>35.200000000000003</v>
      </c>
      <c r="G273" s="535">
        <f t="shared" si="80"/>
        <v>382.69999999999993</v>
      </c>
      <c r="H273" s="536">
        <f t="shared" si="80"/>
        <v>2</v>
      </c>
      <c r="I273" s="541"/>
      <c r="J273" s="65" t="s">
        <v>8</v>
      </c>
      <c r="K273" s="64">
        <f t="shared" ref="K273:P273" si="81">SUM(K268:K272)</f>
        <v>425</v>
      </c>
      <c r="L273" s="126">
        <f t="shared" si="81"/>
        <v>19.600000000000001</v>
      </c>
      <c r="M273" s="126">
        <f t="shared" si="81"/>
        <v>23.136000000000003</v>
      </c>
      <c r="N273" s="126">
        <f t="shared" si="81"/>
        <v>46.899999999999991</v>
      </c>
      <c r="O273" s="126">
        <f>SUM(O268:O272)</f>
        <v>471.3</v>
      </c>
      <c r="P273" s="125">
        <f t="shared" si="81"/>
        <v>2.6</v>
      </c>
    </row>
    <row r="274" spans="1:16" s="18" customFormat="1" ht="15.75" customHeight="1" thickBot="1">
      <c r="A274" s="606" t="s">
        <v>35</v>
      </c>
      <c r="B274" s="607"/>
      <c r="C274" s="607"/>
      <c r="D274" s="607"/>
      <c r="E274" s="607"/>
      <c r="F274" s="607"/>
      <c r="G274" s="607"/>
      <c r="H274" s="608"/>
      <c r="I274" s="606" t="s">
        <v>35</v>
      </c>
      <c r="J274" s="607"/>
      <c r="K274" s="607"/>
      <c r="L274" s="607"/>
      <c r="M274" s="607"/>
      <c r="N274" s="607"/>
      <c r="O274" s="607"/>
      <c r="P274" s="608"/>
    </row>
    <row r="275" spans="1:16" s="18" customFormat="1" ht="16.5" customHeight="1">
      <c r="A275" s="23" t="s">
        <v>11</v>
      </c>
      <c r="B275" s="22" t="s">
        <v>67</v>
      </c>
      <c r="C275" s="26">
        <f>[1]НАПИТКИ!$E$449</f>
        <v>150</v>
      </c>
      <c r="D275" s="104">
        <f>[1]НАПИТКИ!$A$469</f>
        <v>4.2</v>
      </c>
      <c r="E275" s="104">
        <f>[1]НАПИТКИ!$C$469</f>
        <v>3.3</v>
      </c>
      <c r="F275" s="104">
        <f>[1]НАПИТКИ!$E$469</f>
        <v>6.1</v>
      </c>
      <c r="G275" s="104">
        <f>[1]НАПИТКИ!$G$469</f>
        <v>70.900000000000006</v>
      </c>
      <c r="H275" s="124">
        <v>1</v>
      </c>
      <c r="I275" s="23" t="s">
        <v>10</v>
      </c>
      <c r="J275" s="22" t="s">
        <v>67</v>
      </c>
      <c r="K275" s="21">
        <f>[1]НАПИТКИ!$P$449</f>
        <v>180</v>
      </c>
      <c r="L275" s="20">
        <f>[1]НАПИТКИ!$L$469</f>
        <v>5</v>
      </c>
      <c r="M275" s="20">
        <f>[1]НАПИТКИ!$N$469</f>
        <v>4</v>
      </c>
      <c r="N275" s="20">
        <f>[1]НАПИТКИ!$P$469</f>
        <v>7.3</v>
      </c>
      <c r="O275" s="20">
        <f>[1]НАПИТКИ!$R$469</f>
        <v>85.1</v>
      </c>
      <c r="P275" s="19">
        <v>1.2</v>
      </c>
    </row>
    <row r="276" spans="1:16" s="18" customFormat="1">
      <c r="A276" s="17"/>
      <c r="B276" s="103" t="s">
        <v>8</v>
      </c>
      <c r="C276" s="102">
        <f t="shared" ref="C276:H276" si="82">C275</f>
        <v>150</v>
      </c>
      <c r="D276" s="102">
        <f t="shared" si="82"/>
        <v>4.2</v>
      </c>
      <c r="E276" s="102">
        <f t="shared" si="82"/>
        <v>3.3</v>
      </c>
      <c r="F276" s="102">
        <f t="shared" si="82"/>
        <v>6.1</v>
      </c>
      <c r="G276" s="102">
        <f t="shared" si="82"/>
        <v>70.900000000000006</v>
      </c>
      <c r="H276" s="123">
        <f t="shared" si="82"/>
        <v>1</v>
      </c>
      <c r="I276" s="17"/>
      <c r="J276" s="103" t="s">
        <v>8</v>
      </c>
      <c r="K276" s="102">
        <f t="shared" ref="K276:P276" si="83">K275</f>
        <v>180</v>
      </c>
      <c r="L276" s="101">
        <f t="shared" si="83"/>
        <v>5</v>
      </c>
      <c r="M276" s="101">
        <f t="shared" si="83"/>
        <v>4</v>
      </c>
      <c r="N276" s="101">
        <f t="shared" si="83"/>
        <v>7.3</v>
      </c>
      <c r="O276" s="101">
        <f t="shared" si="83"/>
        <v>85.1</v>
      </c>
      <c r="P276" s="100">
        <f t="shared" si="83"/>
        <v>1.2</v>
      </c>
    </row>
    <row r="277" spans="1:16" s="18" customFormat="1" ht="15.75" customHeight="1" thickBot="1">
      <c r="A277" s="606" t="s">
        <v>32</v>
      </c>
      <c r="B277" s="607"/>
      <c r="C277" s="607"/>
      <c r="D277" s="607"/>
      <c r="E277" s="607"/>
      <c r="F277" s="607"/>
      <c r="G277" s="607"/>
      <c r="H277" s="608"/>
      <c r="I277" s="606" t="s">
        <v>32</v>
      </c>
      <c r="J277" s="607"/>
      <c r="K277" s="607"/>
      <c r="L277" s="607"/>
      <c r="M277" s="607"/>
      <c r="N277" s="607"/>
      <c r="O277" s="607"/>
      <c r="P277" s="608"/>
    </row>
    <row r="278" spans="1:16" s="18" customFormat="1" ht="16.5" customHeight="1">
      <c r="A278" s="23" t="s">
        <v>173</v>
      </c>
      <c r="B278" s="122" t="s">
        <v>194</v>
      </c>
      <c r="C278" s="121">
        <f>'[1]ФРУКТЫ, ОВОЩИ'!$E$57</f>
        <v>40</v>
      </c>
      <c r="D278" s="44">
        <f>'[1]ФРУКТЫ, ОВОЩИ'!$A$71</f>
        <v>0.4</v>
      </c>
      <c r="E278" s="44">
        <f>'[1]ФРУКТЫ, ОВОЩИ'!$C$71</f>
        <v>0.1</v>
      </c>
      <c r="F278" s="44">
        <f>'[1]ФРУКТЫ, ОВОЩИ'!$E$71</f>
        <v>1.8</v>
      </c>
      <c r="G278" s="44">
        <f>'[1]ФРУКТЫ, ОВОЩИ'!$G$71</f>
        <v>9.8000000000000007</v>
      </c>
      <c r="H278" s="43">
        <v>2</v>
      </c>
      <c r="I278" s="23" t="s">
        <v>174</v>
      </c>
      <c r="J278" s="122" t="s">
        <v>194</v>
      </c>
      <c r="K278" s="121">
        <v>50</v>
      </c>
      <c r="L278" s="44">
        <f>'[1]ФРУКТЫ, ОВОЩИ'!$W$71</f>
        <v>0.5</v>
      </c>
      <c r="M278" s="44">
        <f>'[1]ФРУКТЫ, ОВОЩИ'!$Y$71</f>
        <v>0.1</v>
      </c>
      <c r="N278" s="44">
        <f>'[1]ФРУКТЫ, ОВОЩИ'!$AA$71</f>
        <v>2.2999999999999998</v>
      </c>
      <c r="O278" s="44">
        <f>'[1]ФРУКТЫ, ОВОЩИ'!$AC$71</f>
        <v>12.3</v>
      </c>
      <c r="P278" s="43">
        <v>2.5</v>
      </c>
    </row>
    <row r="279" spans="1:16" s="18" customFormat="1" ht="15.75">
      <c r="A279" s="120" t="s">
        <v>66</v>
      </c>
      <c r="B279" s="119" t="s">
        <v>64</v>
      </c>
      <c r="C279" s="111">
        <f>[1]СУПЫ!$E$354</f>
        <v>180</v>
      </c>
      <c r="D279" s="110">
        <f>[1]СУПЫ!$A$372</f>
        <v>2.2000000000000002</v>
      </c>
      <c r="E279" s="110">
        <f>[1]СУПЫ!$C$372</f>
        <v>2.4</v>
      </c>
      <c r="F279" s="110">
        <f>[1]СУПЫ!$E$372</f>
        <v>5.3</v>
      </c>
      <c r="G279" s="110">
        <f>[1]СУПЫ!$G$372</f>
        <v>51.9</v>
      </c>
      <c r="H279" s="109">
        <v>3.3</v>
      </c>
      <c r="I279" s="120" t="s">
        <v>65</v>
      </c>
      <c r="J279" s="119" t="s">
        <v>64</v>
      </c>
      <c r="K279" s="111">
        <f>[1]СУПЫ!$P$354</f>
        <v>200</v>
      </c>
      <c r="L279" s="110">
        <f>[1]СУПЫ!$L$372</f>
        <v>2.4</v>
      </c>
      <c r="M279" s="110">
        <f>[1]СУПЫ!$N$372</f>
        <v>2.7</v>
      </c>
      <c r="N279" s="110">
        <f>[1]СУПЫ!$P$372</f>
        <v>5.9</v>
      </c>
      <c r="O279" s="110">
        <f>[1]СУПЫ!$R$372</f>
        <v>57.7</v>
      </c>
      <c r="P279" s="109">
        <v>3.7</v>
      </c>
    </row>
    <row r="280" spans="1:16" s="18" customFormat="1" ht="15.75">
      <c r="A280" s="118" t="s">
        <v>140</v>
      </c>
      <c r="B280" s="115" t="s">
        <v>139</v>
      </c>
      <c r="C280" s="117">
        <f>'[1]МЯСО, РЫБА'!$E$100</f>
        <v>60</v>
      </c>
      <c r="D280" s="116">
        <f>'[1]МЯСО, РЫБА'!$A$118</f>
        <v>8.9</v>
      </c>
      <c r="E280" s="44">
        <f>'[1]МЯСО, РЫБА'!$C$118</f>
        <v>7.4</v>
      </c>
      <c r="F280" s="44">
        <f>'[1]МЯСО, РЫБА'!$E$118</f>
        <v>11.7</v>
      </c>
      <c r="G280" s="44">
        <f>'[1]МЯСО, РЫБА'!$G$118</f>
        <v>149.1</v>
      </c>
      <c r="H280" s="43">
        <v>0.1</v>
      </c>
      <c r="I280" s="113" t="s">
        <v>233</v>
      </c>
      <c r="J280" s="115" t="s">
        <v>139</v>
      </c>
      <c r="K280" s="111">
        <f>'[1]МЯСО, РЫБА'!$P$100</f>
        <v>70</v>
      </c>
      <c r="L280" s="110">
        <f>'[1]МЯСО, РЫБА'!$L$118</f>
        <v>10.4</v>
      </c>
      <c r="M280" s="110">
        <f>'[1]МЯСО, РЫБА'!$N$118</f>
        <v>8.6</v>
      </c>
      <c r="N280" s="110">
        <f>'[1]МЯСО, РЫБА'!$P$118</f>
        <v>13.7</v>
      </c>
      <c r="O280" s="110">
        <f>'[1]МЯСО, РЫБА'!$R$118</f>
        <v>174</v>
      </c>
      <c r="P280" s="109">
        <v>0.1</v>
      </c>
    </row>
    <row r="281" spans="1:16" s="18" customFormat="1" ht="16.5" customHeight="1">
      <c r="A281" s="113" t="s">
        <v>63</v>
      </c>
      <c r="B281" s="112" t="s">
        <v>61</v>
      </c>
      <c r="C281" s="114">
        <f>[1]ГАРНИРЫ!$E$143</f>
        <v>120</v>
      </c>
      <c r="D281" s="31">
        <f>[1]ГАРНИРЫ!$A$161</f>
        <v>3.1</v>
      </c>
      <c r="E281" s="31">
        <f>[1]ГАРНИРЫ!$C$161</f>
        <v>4</v>
      </c>
      <c r="F281" s="31">
        <f>[1]ГАРНИРЫ!$E$161</f>
        <v>8.4</v>
      </c>
      <c r="G281" s="31">
        <f>[1]ГАРНИРЫ!$G$161</f>
        <v>88.4</v>
      </c>
      <c r="H281" s="30">
        <v>21.2</v>
      </c>
      <c r="I281" s="113" t="s">
        <v>62</v>
      </c>
      <c r="J281" s="112" t="s">
        <v>61</v>
      </c>
      <c r="K281" s="111">
        <f>[1]ГАРНИРЫ!$P$143</f>
        <v>150</v>
      </c>
      <c r="L281" s="110">
        <f>[1]ГАРНИРЫ!$L$161</f>
        <v>3.9</v>
      </c>
      <c r="M281" s="110">
        <f>[1]ГАРНИРЫ!$N$161</f>
        <v>5</v>
      </c>
      <c r="N281" s="110">
        <f>[1]ГАРНИРЫ!$P$161</f>
        <v>10.5</v>
      </c>
      <c r="O281" s="110">
        <f>[1]ГАРНИРЫ!$R$161</f>
        <v>110.5</v>
      </c>
      <c r="P281" s="109">
        <v>26.5</v>
      </c>
    </row>
    <row r="282" spans="1:16" s="18" customFormat="1" ht="16.5" customHeight="1">
      <c r="A282" s="39" t="s">
        <v>60</v>
      </c>
      <c r="B282" s="108" t="s">
        <v>58</v>
      </c>
      <c r="C282" s="104">
        <f>[1]НАПИТКИ!$E$180</f>
        <v>150</v>
      </c>
      <c r="D282" s="107">
        <f>[1]НАПИТКИ!$A$200</f>
        <v>0.5</v>
      </c>
      <c r="E282" s="107">
        <f>[1]НАПИТКИ!$C$200</f>
        <v>0</v>
      </c>
      <c r="F282" s="107">
        <f>[1]НАПИТКИ!$E$200</f>
        <v>17.3</v>
      </c>
      <c r="G282" s="107">
        <f>[1]НАПИТКИ!$G$200</f>
        <v>71.2</v>
      </c>
      <c r="H282" s="106">
        <v>45</v>
      </c>
      <c r="I282" s="39" t="s">
        <v>59</v>
      </c>
      <c r="J282" s="108" t="s">
        <v>58</v>
      </c>
      <c r="K282" s="104">
        <f>[1]НАПИТКИ!$P$180</f>
        <v>180</v>
      </c>
      <c r="L282" s="107">
        <f>[1]НАПИТКИ!$L$200</f>
        <v>0.6</v>
      </c>
      <c r="M282" s="107">
        <f>[1]НАПИТКИ!$N$200</f>
        <v>0</v>
      </c>
      <c r="N282" s="107">
        <f>[1]НАПИТКИ!$P$200</f>
        <v>20.8</v>
      </c>
      <c r="O282" s="107">
        <f>[1]НАПИТКИ!$R$200</f>
        <v>85.4</v>
      </c>
      <c r="P282" s="106">
        <v>54</v>
      </c>
    </row>
    <row r="283" spans="1:16" s="18" customFormat="1" ht="16.5" customHeight="1">
      <c r="A283" s="39" t="s">
        <v>19</v>
      </c>
      <c r="B283" s="37" t="s">
        <v>17</v>
      </c>
      <c r="C283" s="36">
        <f>'[1]ГАСТРОНОМИЯ, ВЫПЕЧКА'!$AA$14</f>
        <v>20</v>
      </c>
      <c r="D283" s="35">
        <f>'[1]ГАСТРОНОМИЯ, ВЫПЕЧКА'!$W$32</f>
        <v>1.6</v>
      </c>
      <c r="E283" s="35">
        <f>'[1]ГАСТРОНОМИЯ, ВЫПЕЧКА'!$Y$32</f>
        <v>0.2</v>
      </c>
      <c r="F283" s="35">
        <f>'[1]ГАСТРОНОМИЯ, ВЫПЕЧКА'!$AA$32</f>
        <v>10.199999999999999</v>
      </c>
      <c r="G283" s="35">
        <f>'[1]ГАСТРОНОМИЯ, ВЫПЕЧКА'!$AC$32</f>
        <v>49</v>
      </c>
      <c r="H283" s="34">
        <v>0</v>
      </c>
      <c r="I283" s="38" t="s">
        <v>18</v>
      </c>
      <c r="J283" s="37" t="s">
        <v>17</v>
      </c>
      <c r="K283" s="36">
        <f>'[1]ГАСТРОНОМИЯ, ВЫПЕЧКА'!$AL$14</f>
        <v>30</v>
      </c>
      <c r="L283" s="35">
        <f>'[1]ГАСТРОНОМИЯ, ВЫПЕЧКА'!$AH$32</f>
        <v>2.4</v>
      </c>
      <c r="M283" s="35">
        <f>'[1]ГАСТРОНОМИЯ, ВЫПЕЧКА'!$AJ$32</f>
        <v>0.3</v>
      </c>
      <c r="N283" s="35">
        <f>'[1]ГАСТРОНОМИЯ, ВЫПЕЧКА'!$AL$32</f>
        <v>15.3</v>
      </c>
      <c r="O283" s="35">
        <f>'[1]ГАСТРОНОМИЯ, ВЫПЕЧКА'!$AN$32</f>
        <v>73.5</v>
      </c>
      <c r="P283" s="34">
        <v>0</v>
      </c>
    </row>
    <row r="284" spans="1:16" s="18" customFormat="1" ht="16.5" customHeight="1">
      <c r="A284" s="33" t="s">
        <v>176</v>
      </c>
      <c r="B284" s="105" t="s">
        <v>15</v>
      </c>
      <c r="C284" s="104">
        <v>15</v>
      </c>
      <c r="D284" s="31">
        <f>'[1]ГАСТРОНОМИЯ, ВЫПЕЧКА'!$L$75</f>
        <v>0.8</v>
      </c>
      <c r="E284" s="31">
        <f>'[1]ГАСТРОНОМИЯ, ВЫПЕЧКА'!$N$75</f>
        <v>0.2</v>
      </c>
      <c r="F284" s="31">
        <f>'[1]ГАСТРОНОМИЯ, ВЫПЕЧКА'!$P$75</f>
        <v>7.4</v>
      </c>
      <c r="G284" s="31">
        <f>'[1]ГАСТРОНОМИЯ, ВЫПЕЧКА'!$R$75</f>
        <v>32.1</v>
      </c>
      <c r="H284" s="30">
        <v>0</v>
      </c>
      <c r="I284" s="33" t="s">
        <v>16</v>
      </c>
      <c r="J284" s="105" t="s">
        <v>15</v>
      </c>
      <c r="K284" s="104">
        <f>'[1]ГАСТРОНОМИЯ, ВЫПЕЧКА'!$AA$57</f>
        <v>20</v>
      </c>
      <c r="L284" s="31">
        <f>'[1]ГАСТРОНОМИЯ, ВЫПЕЧКА'!$W$75</f>
        <v>1</v>
      </c>
      <c r="M284" s="31">
        <f>'[1]ГАСТРОНОМИЯ, ВЫПЕЧКА'!$Y$75</f>
        <v>0.2</v>
      </c>
      <c r="N284" s="31">
        <f>'[1]ГАСТРОНОМИЯ, ВЫПЕЧКА'!$AA$75</f>
        <v>9.8000000000000007</v>
      </c>
      <c r="O284" s="31">
        <f>'[1]ГАСТРОНОМИЯ, ВЫПЕЧКА'!$AC$75</f>
        <v>42.8</v>
      </c>
      <c r="P284" s="30">
        <v>0</v>
      </c>
    </row>
    <row r="285" spans="1:16" s="18" customFormat="1">
      <c r="A285" s="17"/>
      <c r="B285" s="103" t="s">
        <v>8</v>
      </c>
      <c r="C285" s="102">
        <f t="shared" ref="C285:H285" si="84">SUM(C278:C284)</f>
        <v>585</v>
      </c>
      <c r="D285" s="101">
        <f t="shared" si="84"/>
        <v>17.5</v>
      </c>
      <c r="E285" s="101">
        <f t="shared" si="84"/>
        <v>14.299999999999999</v>
      </c>
      <c r="F285" s="101">
        <f t="shared" si="84"/>
        <v>62.1</v>
      </c>
      <c r="G285" s="101">
        <f t="shared" si="84"/>
        <v>451.50000000000006</v>
      </c>
      <c r="H285" s="100">
        <f t="shared" si="84"/>
        <v>71.599999999999994</v>
      </c>
      <c r="I285" s="17"/>
      <c r="J285" s="103" t="s">
        <v>8</v>
      </c>
      <c r="K285" s="102">
        <f t="shared" ref="K285:P285" si="85">SUM(K278:K284)</f>
        <v>700</v>
      </c>
      <c r="L285" s="101">
        <f t="shared" si="85"/>
        <v>21.2</v>
      </c>
      <c r="M285" s="101">
        <f t="shared" si="85"/>
        <v>16.899999999999999</v>
      </c>
      <c r="N285" s="101">
        <f t="shared" si="85"/>
        <v>78.3</v>
      </c>
      <c r="O285" s="101">
        <f>SUM(O278:O284)</f>
        <v>556.19999999999993</v>
      </c>
      <c r="P285" s="100">
        <f t="shared" si="85"/>
        <v>86.8</v>
      </c>
    </row>
    <row r="286" spans="1:16" s="18" customFormat="1" ht="15.75" customHeight="1" thickBot="1">
      <c r="A286" s="625" t="s">
        <v>14</v>
      </c>
      <c r="B286" s="626"/>
      <c r="C286" s="626"/>
      <c r="D286" s="626"/>
      <c r="E286" s="626"/>
      <c r="F286" s="626"/>
      <c r="G286" s="626"/>
      <c r="H286" s="627"/>
      <c r="I286" s="625" t="s">
        <v>14</v>
      </c>
      <c r="J286" s="626"/>
      <c r="K286" s="626"/>
      <c r="L286" s="626"/>
      <c r="M286" s="626"/>
      <c r="N286" s="626"/>
      <c r="O286" s="626"/>
      <c r="P286" s="627"/>
    </row>
    <row r="287" spans="1:16" s="18" customFormat="1" ht="16.5" hidden="1" customHeight="1">
      <c r="A287" s="28"/>
      <c r="B287" s="99"/>
      <c r="C287" s="98"/>
      <c r="D287" s="97"/>
      <c r="E287" s="97"/>
      <c r="F287" s="97"/>
      <c r="G287" s="97"/>
      <c r="H287" s="96"/>
      <c r="I287" s="28"/>
      <c r="J287" s="99"/>
      <c r="K287" s="98"/>
      <c r="L287" s="97"/>
      <c r="M287" s="97"/>
      <c r="N287" s="97"/>
      <c r="O287" s="97"/>
      <c r="P287" s="96"/>
    </row>
    <row r="288" spans="1:16" s="18" customFormat="1" ht="16.5" customHeight="1">
      <c r="A288" s="302" t="s">
        <v>93</v>
      </c>
      <c r="B288" s="92" t="s">
        <v>219</v>
      </c>
      <c r="C288" s="21" t="str">
        <f>'[1]ЯЙЦО, ТВОРОГ, ЗАПЕКАНКИ'!$E$58</f>
        <v>150/20</v>
      </c>
      <c r="D288" s="95">
        <f>'[1]ЯЙЦО, ТВОРОГ, ЗАПЕКАНКИ'!$A$76</f>
        <v>22.3</v>
      </c>
      <c r="E288" s="95">
        <f>'[1]ЯЙЦО, ТВОРОГ, ЗАПЕКАНКИ'!$C$76</f>
        <v>7</v>
      </c>
      <c r="F288" s="95">
        <f>'[1]ЯЙЦО, ТВОРОГ, ЗАПЕКАНКИ'!$E$76</f>
        <v>50.6</v>
      </c>
      <c r="G288" s="95">
        <f>'[1]ЯЙЦО, ТВОРОГ, ЗАПЕКАНКИ'!$G$76</f>
        <v>353.6</v>
      </c>
      <c r="H288" s="94">
        <v>0.5</v>
      </c>
      <c r="I288" s="93" t="s">
        <v>220</v>
      </c>
      <c r="J288" s="92" t="s">
        <v>219</v>
      </c>
      <c r="K288" s="21" t="str">
        <f>'[1]ЯЙЦО, ТВОРОГ, ЗАПЕКАНКИ'!$P$58</f>
        <v>170/25</v>
      </c>
      <c r="L288" s="91">
        <f>'[1]ЯЙЦО, ТВОРОГ, ЗАПЕКАНКИ'!$L$76</f>
        <v>25.5</v>
      </c>
      <c r="M288" s="91">
        <f>'[1]ЯЙЦО, ТВОРОГ, ЗАПЕКАНКИ'!$N$76</f>
        <v>8.1</v>
      </c>
      <c r="N288" s="91">
        <f>'[1]ЯЙЦО, ТВОРОГ, ЗАПЕКАНКИ'!$P$76</f>
        <v>58.7</v>
      </c>
      <c r="O288" s="91">
        <f>'[1]ЯЙЦО, ТВОРОГ, ЗАПЕКАНКИ'!$R$76</f>
        <v>408.2</v>
      </c>
      <c r="P288" s="90">
        <v>0.6</v>
      </c>
    </row>
    <row r="289" spans="1:16" s="18" customFormat="1" ht="16.5" customHeight="1">
      <c r="A289" s="302" t="s">
        <v>186</v>
      </c>
      <c r="B289" s="87" t="s">
        <v>56</v>
      </c>
      <c r="C289" s="45">
        <v>150</v>
      </c>
      <c r="D289" s="44">
        <f>[1]НАПИТКИ!$A$424</f>
        <v>4.2</v>
      </c>
      <c r="E289" s="44">
        <f>[1]НАПИТКИ!$C$424</f>
        <v>4.8</v>
      </c>
      <c r="F289" s="44">
        <f>[1]НАПИТКИ!$E$424</f>
        <v>7.6</v>
      </c>
      <c r="G289" s="44">
        <f>[1]НАПИТКИ!$G$424</f>
        <v>90.1</v>
      </c>
      <c r="H289" s="89">
        <v>0.37</v>
      </c>
      <c r="I289" s="88" t="s">
        <v>57</v>
      </c>
      <c r="J289" s="87" t="s">
        <v>56</v>
      </c>
      <c r="K289" s="45">
        <f>[1]НАПИТКИ!$P$404</f>
        <v>180</v>
      </c>
      <c r="L289" s="44">
        <f>[1]НАПИТКИ!$L$424</f>
        <v>5</v>
      </c>
      <c r="M289" s="44">
        <f>[1]НАПИТКИ!$N$424</f>
        <v>5.8</v>
      </c>
      <c r="N289" s="44">
        <f>[1]НАПИТКИ!$P$424</f>
        <v>9.1</v>
      </c>
      <c r="O289" s="44">
        <f>[1]НАПИТКИ!$R$424</f>
        <v>108.1</v>
      </c>
      <c r="P289" s="43">
        <v>0.4</v>
      </c>
    </row>
    <row r="290" spans="1:16" s="18" customFormat="1" ht="15.75" customHeight="1" thickBot="1">
      <c r="A290" s="12"/>
      <c r="B290" s="85" t="s">
        <v>8</v>
      </c>
      <c r="C290" s="84">
        <f>SUM(C287:C289)+170</f>
        <v>320</v>
      </c>
      <c r="D290" s="83">
        <f t="shared" ref="D290:H290" si="86">SUM(D287:D289)</f>
        <v>26.5</v>
      </c>
      <c r="E290" s="83">
        <f t="shared" si="86"/>
        <v>11.8</v>
      </c>
      <c r="F290" s="83">
        <f t="shared" si="86"/>
        <v>58.2</v>
      </c>
      <c r="G290" s="83">
        <f t="shared" si="86"/>
        <v>443.70000000000005</v>
      </c>
      <c r="H290" s="8">
        <f t="shared" si="86"/>
        <v>0.87</v>
      </c>
      <c r="I290" s="86"/>
      <c r="J290" s="85" t="s">
        <v>8</v>
      </c>
      <c r="K290" s="84">
        <f>SUM(K287:K289)+195</f>
        <v>375</v>
      </c>
      <c r="L290" s="83">
        <f t="shared" ref="L290:P290" si="87">SUM(L287:L289)</f>
        <v>30.5</v>
      </c>
      <c r="M290" s="83">
        <f t="shared" si="87"/>
        <v>13.899999999999999</v>
      </c>
      <c r="N290" s="83">
        <f t="shared" si="87"/>
        <v>67.8</v>
      </c>
      <c r="O290" s="83">
        <f>SUM(O287:O289)</f>
        <v>516.29999999999995</v>
      </c>
      <c r="P290" s="82">
        <f t="shared" si="87"/>
        <v>1</v>
      </c>
    </row>
    <row r="291" spans="1:16" s="18" customFormat="1" ht="16.5" customHeight="1" thickBot="1">
      <c r="A291" s="81"/>
      <c r="B291" s="80" t="s">
        <v>7</v>
      </c>
      <c r="C291" s="79">
        <f t="shared" ref="C291:H291" si="88">C273+C276+C285+C290</f>
        <v>1405</v>
      </c>
      <c r="D291" s="78">
        <f t="shared" si="88"/>
        <v>64.5</v>
      </c>
      <c r="E291" s="78">
        <f t="shared" si="88"/>
        <v>49.13000000000001</v>
      </c>
      <c r="F291" s="78">
        <f t="shared" si="88"/>
        <v>161.60000000000002</v>
      </c>
      <c r="G291" s="78">
        <f t="shared" si="88"/>
        <v>1348.8</v>
      </c>
      <c r="H291" s="77">
        <f t="shared" si="88"/>
        <v>75.47</v>
      </c>
      <c r="I291" s="81"/>
      <c r="J291" s="80" t="s">
        <v>7</v>
      </c>
      <c r="K291" s="79">
        <f t="shared" ref="K291:P291" si="89">K273+K276+K285+K290</f>
        <v>1680</v>
      </c>
      <c r="L291" s="78">
        <f t="shared" si="89"/>
        <v>76.3</v>
      </c>
      <c r="M291" s="78">
        <f t="shared" si="89"/>
        <v>57.936</v>
      </c>
      <c r="N291" s="78">
        <f t="shared" si="89"/>
        <v>200.3</v>
      </c>
      <c r="O291" s="78">
        <f>O273+O276+O285+O290</f>
        <v>1628.8999999999999</v>
      </c>
      <c r="P291" s="77">
        <f t="shared" si="89"/>
        <v>91.6</v>
      </c>
    </row>
    <row r="292" spans="1:16" s="18" customFormat="1" ht="24.75" customHeight="1" thickBot="1">
      <c r="A292" s="460"/>
      <c r="B292" s="457"/>
      <c r="C292" s="458"/>
      <c r="D292" s="459"/>
      <c r="E292" s="459"/>
      <c r="F292" s="459"/>
      <c r="G292" s="459"/>
      <c r="H292" s="459"/>
      <c r="I292" s="460"/>
      <c r="J292" s="457"/>
      <c r="K292" s="458"/>
      <c r="L292" s="459"/>
      <c r="M292" s="459"/>
      <c r="N292" s="459"/>
      <c r="O292" s="459"/>
      <c r="P292" s="459"/>
    </row>
    <row r="293" spans="1:16" s="18" customFormat="1" ht="14.25" customHeight="1" thickBot="1">
      <c r="A293" s="616" t="s">
        <v>55</v>
      </c>
      <c r="B293" s="618" t="s">
        <v>54</v>
      </c>
      <c r="C293" s="618" t="s">
        <v>53</v>
      </c>
      <c r="D293" s="620" t="s">
        <v>52</v>
      </c>
      <c r="E293" s="620"/>
      <c r="F293" s="620"/>
      <c r="G293" s="618" t="s">
        <v>51</v>
      </c>
      <c r="H293" s="621" t="s">
        <v>50</v>
      </c>
      <c r="I293" s="616" t="s">
        <v>55</v>
      </c>
      <c r="J293" s="618" t="s">
        <v>54</v>
      </c>
      <c r="K293" s="618" t="s">
        <v>53</v>
      </c>
      <c r="L293" s="690" t="s">
        <v>52</v>
      </c>
      <c r="M293" s="690"/>
      <c r="N293" s="690"/>
      <c r="O293" s="618" t="s">
        <v>51</v>
      </c>
      <c r="P293" s="614" t="s">
        <v>50</v>
      </c>
    </row>
    <row r="294" spans="1:16" s="18" customFormat="1" ht="36.75" customHeight="1" thickBot="1">
      <c r="A294" s="617"/>
      <c r="B294" s="619"/>
      <c r="C294" s="619"/>
      <c r="D294" s="455" t="s">
        <v>49</v>
      </c>
      <c r="E294" s="456" t="s">
        <v>48</v>
      </c>
      <c r="F294" s="455" t="s">
        <v>47</v>
      </c>
      <c r="G294" s="619"/>
      <c r="H294" s="622"/>
      <c r="I294" s="623"/>
      <c r="J294" s="624"/>
      <c r="K294" s="624"/>
      <c r="L294" s="75" t="s">
        <v>49</v>
      </c>
      <c r="M294" s="76" t="s">
        <v>48</v>
      </c>
      <c r="N294" s="75" t="s">
        <v>47</v>
      </c>
      <c r="O294" s="624"/>
      <c r="P294" s="615"/>
    </row>
    <row r="295" spans="1:16" s="18" customFormat="1" ht="15" customHeight="1" thickBot="1">
      <c r="A295" s="683" t="s">
        <v>46</v>
      </c>
      <c r="B295" s="684"/>
      <c r="C295" s="684"/>
      <c r="D295" s="684"/>
      <c r="E295" s="684"/>
      <c r="F295" s="684"/>
      <c r="G295" s="684"/>
      <c r="H295" s="685"/>
      <c r="I295" s="683" t="s">
        <v>46</v>
      </c>
      <c r="J295" s="684"/>
      <c r="K295" s="684"/>
      <c r="L295" s="684"/>
      <c r="M295" s="684"/>
      <c r="N295" s="684"/>
      <c r="O295" s="684"/>
      <c r="P295" s="685"/>
    </row>
    <row r="296" spans="1:16" s="18" customFormat="1" ht="15.75" customHeight="1" thickBot="1">
      <c r="A296" s="611" t="s">
        <v>45</v>
      </c>
      <c r="B296" s="612"/>
      <c r="C296" s="612"/>
      <c r="D296" s="612"/>
      <c r="E296" s="612"/>
      <c r="F296" s="612"/>
      <c r="G296" s="612"/>
      <c r="H296" s="613"/>
      <c r="I296" s="611" t="s">
        <v>45</v>
      </c>
      <c r="J296" s="612"/>
      <c r="K296" s="612"/>
      <c r="L296" s="612"/>
      <c r="M296" s="612"/>
      <c r="N296" s="612"/>
      <c r="O296" s="612"/>
      <c r="P296" s="613"/>
    </row>
    <row r="297" spans="1:16" s="18" customFormat="1" ht="16.5" customHeight="1">
      <c r="A297" s="520" t="s">
        <v>222</v>
      </c>
      <c r="B297" s="521" t="s">
        <v>221</v>
      </c>
      <c r="C297" s="74">
        <f>'[1]КАШИ, СУПЫ МОЛ'!$AE$281</f>
        <v>150</v>
      </c>
      <c r="D297" s="73">
        <f>'[1]КАШИ, СУПЫ МОЛ'!$W$290</f>
        <v>3.5</v>
      </c>
      <c r="E297" s="73">
        <f>'[1]КАШИ, СУПЫ МОЛ'!$Y$290</f>
        <v>3.5</v>
      </c>
      <c r="F297" s="73">
        <f>'[1]КАШИ, СУПЫ МОЛ'!$AA$290</f>
        <v>16.8</v>
      </c>
      <c r="G297" s="73">
        <f>'[1]КАШИ, СУПЫ МОЛ'!$AC$290</f>
        <v>112.4</v>
      </c>
      <c r="H297" s="522">
        <v>0.2</v>
      </c>
      <c r="I297" s="514" t="s">
        <v>223</v>
      </c>
      <c r="J297" s="486" t="s">
        <v>221</v>
      </c>
      <c r="K297" s="487">
        <f>'[1]КАШИ, СУПЫ МОЛ'!$P$272</f>
        <v>200</v>
      </c>
      <c r="L297" s="488">
        <f>'[1]КАШИ, СУПЫ МОЛ'!$L$290</f>
        <v>4.7</v>
      </c>
      <c r="M297" s="488">
        <f>'[1]КАШИ, СУПЫ МОЛ'!$N$290</f>
        <v>4.7</v>
      </c>
      <c r="N297" s="488">
        <f>'[1]КАШИ, СУПЫ МОЛ'!$P$290</f>
        <v>22.4</v>
      </c>
      <c r="O297" s="488">
        <f>'[1]КАШИ, СУПЫ МОЛ'!$R$290</f>
        <v>149.9</v>
      </c>
      <c r="P297" s="489">
        <v>0.3</v>
      </c>
    </row>
    <row r="298" spans="1:16" s="18" customFormat="1" ht="16.5" customHeight="1">
      <c r="A298" s="523" t="s">
        <v>42</v>
      </c>
      <c r="B298" s="490" t="s">
        <v>40</v>
      </c>
      <c r="C298" s="482">
        <f>[1]НАПИТКИ!$E$54</f>
        <v>150</v>
      </c>
      <c r="D298" s="407">
        <f>[1]НАПИТКИ!$A$69</f>
        <v>0.2</v>
      </c>
      <c r="E298" s="407">
        <f>[1]НАПИТКИ!$C$69</f>
        <v>0</v>
      </c>
      <c r="F298" s="407">
        <f>[1]НАПИТКИ!$E$69</f>
        <v>11.8</v>
      </c>
      <c r="G298" s="407">
        <f>[1]НАПИТКИ!$G$69</f>
        <v>47.7</v>
      </c>
      <c r="H298" s="524">
        <v>0.87</v>
      </c>
      <c r="I298" s="515" t="s">
        <v>41</v>
      </c>
      <c r="J298" s="490" t="s">
        <v>40</v>
      </c>
      <c r="K298" s="482">
        <f>[1]НАПИТКИ!$P$54</f>
        <v>180</v>
      </c>
      <c r="L298" s="407">
        <f>[1]НАПИТКИ!$L$69</f>
        <v>0.2</v>
      </c>
      <c r="M298" s="407">
        <f>[1]НАПИТКИ!$N$69</f>
        <v>0</v>
      </c>
      <c r="N298" s="407">
        <f>[1]НАПИТКИ!$P$69</f>
        <v>14.2</v>
      </c>
      <c r="O298" s="407">
        <f>[1]НАПИТКИ!$R$69</f>
        <v>57.2</v>
      </c>
      <c r="P298" s="408">
        <v>1</v>
      </c>
    </row>
    <row r="299" spans="1:16" s="18" customFormat="1" ht="16.5" customHeight="1">
      <c r="A299" s="23" t="s">
        <v>39</v>
      </c>
      <c r="B299" s="525" t="s">
        <v>38</v>
      </c>
      <c r="C299" s="526">
        <f>'[1]ГАСТРОНОМИЯ, ВЫПЕЧКА'!$AA$276</f>
        <v>15</v>
      </c>
      <c r="D299" s="407">
        <f>'[1]ГАСТРОНОМИЯ, ВЫПЕЧКА'!$W$294</f>
        <v>3.6</v>
      </c>
      <c r="E299" s="407">
        <f>'[1]ГАСТРОНОМИЯ, ВЫПЕЧКА'!$Y$294</f>
        <v>4.5</v>
      </c>
      <c r="F299" s="407">
        <f>'[1]ГАСТРОНОМИЯ, ВЫПЕЧКА'!$AA$294</f>
        <v>0</v>
      </c>
      <c r="G299" s="407">
        <f>'[1]ГАСТРОНОМИЯ, ВЫПЕЧКА'!$AC$294</f>
        <v>55.7</v>
      </c>
      <c r="H299" s="524">
        <v>0.1</v>
      </c>
      <c r="I299" s="516" t="s">
        <v>39</v>
      </c>
      <c r="J299" s="108" t="s">
        <v>38</v>
      </c>
      <c r="K299" s="104">
        <f>'[1]ГАСТРОНОМИЯ, ВЫПЕЧКА'!$AA$276</f>
        <v>15</v>
      </c>
      <c r="L299" s="407">
        <f>'[1]ГАСТРОНОМИЯ, ВЫПЕЧКА'!$W$294</f>
        <v>3.6</v>
      </c>
      <c r="M299" s="407">
        <f>'[1]ГАСТРОНОМИЯ, ВЫПЕЧКА'!$Y$294</f>
        <v>4.5</v>
      </c>
      <c r="N299" s="407">
        <f>'[1]ГАСТРОНОМИЯ, ВЫПЕЧКА'!$AA$294</f>
        <v>0</v>
      </c>
      <c r="O299" s="407">
        <f>'[1]ГАСТРОНОМИЯ, ВЫПЕЧКА'!$AC$294</f>
        <v>55.7</v>
      </c>
      <c r="P299" s="408">
        <v>0.1</v>
      </c>
    </row>
    <row r="300" spans="1:16" s="18" customFormat="1" ht="16.5" customHeight="1">
      <c r="A300" s="415" t="s">
        <v>19</v>
      </c>
      <c r="B300" s="37" t="s">
        <v>17</v>
      </c>
      <c r="C300" s="36">
        <f>'[1]ГАСТРОНОМИЯ, ВЫПЕЧКА'!$AA$14</f>
        <v>20</v>
      </c>
      <c r="D300" s="35">
        <f>'[1]ГАСТРОНОМИЯ, ВЫПЕЧКА'!$W$32</f>
        <v>1.6</v>
      </c>
      <c r="E300" s="35">
        <f>'[1]ГАСТРОНОМИЯ, ВЫПЕЧКА'!$Y$32</f>
        <v>0.2</v>
      </c>
      <c r="F300" s="35">
        <f>'[1]ГАСТРОНОМИЯ, ВЫПЕЧКА'!$AA$32</f>
        <v>10.199999999999999</v>
      </c>
      <c r="G300" s="35">
        <f>'[1]ГАСТРОНОМИЯ, ВЫПЕЧКА'!$AC$32</f>
        <v>49</v>
      </c>
      <c r="H300" s="527">
        <v>0</v>
      </c>
      <c r="I300" s="517" t="s">
        <v>37</v>
      </c>
      <c r="J300" s="37" t="s">
        <v>17</v>
      </c>
      <c r="K300" s="36">
        <f>'[1]ГАСТРОНОМИЯ, ВЫПЕЧКА'!$AW$14</f>
        <v>25</v>
      </c>
      <c r="L300" s="35">
        <f>'[1]ГАСТРОНОМИЯ, ВЫПЕЧКА'!$AS$32</f>
        <v>2</v>
      </c>
      <c r="M300" s="35">
        <f>'[1]ГАСТРОНОМИЯ, ВЫПЕЧКА'!$AU$32</f>
        <v>0.3</v>
      </c>
      <c r="N300" s="35">
        <f>'[1]ГАСТРОНОМИЯ, ВЫПЕЧКА'!$AW$32</f>
        <v>12.8</v>
      </c>
      <c r="O300" s="35">
        <f>'[1]ГАСТРОНОМИЯ, ВЫПЕЧКА'!$AY$32</f>
        <v>61.3</v>
      </c>
      <c r="P300" s="34">
        <v>0</v>
      </c>
    </row>
    <row r="301" spans="1:16" s="18" customFormat="1" ht="16.5" customHeight="1">
      <c r="A301" s="528" t="s">
        <v>16</v>
      </c>
      <c r="B301" s="529" t="s">
        <v>15</v>
      </c>
      <c r="C301" s="526">
        <f>'[1]ГАСТРОНОМИЯ, ВЫПЕЧКА'!$AA$57</f>
        <v>20</v>
      </c>
      <c r="D301" s="530">
        <f>'[1]ГАСТРОНОМИЯ, ВЫПЕЧКА'!$W$75</f>
        <v>1</v>
      </c>
      <c r="E301" s="530">
        <f>'[1]ГАСТРОНОМИЯ, ВЫПЕЧКА'!$Y$75</f>
        <v>0.2</v>
      </c>
      <c r="F301" s="530">
        <f>'[1]ГАСТРОНОМИЯ, ВЫПЕЧКА'!$AA$75</f>
        <v>9.8000000000000007</v>
      </c>
      <c r="G301" s="530">
        <f>'[1]ГАСТРОНОМИЯ, ВЫПЕЧКА'!$AC$75</f>
        <v>42.8</v>
      </c>
      <c r="H301" s="531">
        <v>0</v>
      </c>
      <c r="I301" s="518" t="s">
        <v>16</v>
      </c>
      <c r="J301" s="105" t="s">
        <v>15</v>
      </c>
      <c r="K301" s="104">
        <f>'[1]ГАСТРОНОМИЯ, ВЫПЕЧКА'!$AA$57</f>
        <v>20</v>
      </c>
      <c r="L301" s="192">
        <f>'[1]ГАСТРОНОМИЯ, ВЫПЕЧКА'!$W$75</f>
        <v>1</v>
      </c>
      <c r="M301" s="192">
        <f>'[1]ГАСТРОНОМИЯ, ВЫПЕЧКА'!$Y$75</f>
        <v>0.2</v>
      </c>
      <c r="N301" s="192">
        <f>'[1]ГАСТРОНОМИЯ, ВЫПЕЧКА'!$AA$75</f>
        <v>9.8000000000000007</v>
      </c>
      <c r="O301" s="192">
        <f>'[1]ГАСТРОНОМИЯ, ВЫПЕЧКА'!$AC$75</f>
        <v>42.8</v>
      </c>
      <c r="P301" s="191">
        <v>0</v>
      </c>
    </row>
    <row r="302" spans="1:16" s="18" customFormat="1">
      <c r="A302" s="532"/>
      <c r="B302" s="533" t="s">
        <v>8</v>
      </c>
      <c r="C302" s="534">
        <f t="shared" ref="C302:H302" si="90">SUM(C297:C301)</f>
        <v>355</v>
      </c>
      <c r="D302" s="535">
        <f t="shared" si="90"/>
        <v>9.9</v>
      </c>
      <c r="E302" s="535">
        <f t="shared" si="90"/>
        <v>8.3999999999999986</v>
      </c>
      <c r="F302" s="535">
        <f t="shared" si="90"/>
        <v>48.599999999999994</v>
      </c>
      <c r="G302" s="535">
        <f t="shared" si="90"/>
        <v>307.60000000000002</v>
      </c>
      <c r="H302" s="536">
        <f t="shared" si="90"/>
        <v>1.1700000000000002</v>
      </c>
      <c r="I302" s="519"/>
      <c r="J302" s="219" t="s">
        <v>8</v>
      </c>
      <c r="K302" s="218">
        <f t="shared" ref="K302:P302" si="91">SUM(K297:K301)</f>
        <v>440</v>
      </c>
      <c r="L302" s="484">
        <f t="shared" si="91"/>
        <v>11.5</v>
      </c>
      <c r="M302" s="484">
        <f t="shared" si="91"/>
        <v>9.6999999999999993</v>
      </c>
      <c r="N302" s="484">
        <f t="shared" si="91"/>
        <v>59.199999999999989</v>
      </c>
      <c r="O302" s="484">
        <f>SUM(O297:O301)</f>
        <v>366.90000000000003</v>
      </c>
      <c r="P302" s="485">
        <f t="shared" si="91"/>
        <v>1.4000000000000001</v>
      </c>
    </row>
    <row r="303" spans="1:16" s="18" customFormat="1" ht="16.5" customHeight="1" thickBot="1">
      <c r="A303" s="603" t="s">
        <v>35</v>
      </c>
      <c r="B303" s="604"/>
      <c r="C303" s="604"/>
      <c r="D303" s="604"/>
      <c r="E303" s="604"/>
      <c r="F303" s="604"/>
      <c r="G303" s="604"/>
      <c r="H303" s="605"/>
      <c r="I303" s="604" t="s">
        <v>35</v>
      </c>
      <c r="J303" s="643"/>
      <c r="K303" s="643"/>
      <c r="L303" s="643"/>
      <c r="M303" s="643"/>
      <c r="N303" s="643"/>
      <c r="O303" s="643"/>
      <c r="P303" s="644"/>
    </row>
    <row r="304" spans="1:16" s="18" customFormat="1" ht="16.5" customHeight="1">
      <c r="A304" s="68" t="s">
        <v>33</v>
      </c>
      <c r="B304" s="67" t="s">
        <v>89</v>
      </c>
      <c r="C304" s="60">
        <f>'[1]ФРУКТЫ, ОВОЩИ'!$E$14</f>
        <v>100</v>
      </c>
      <c r="D304" s="59">
        <f>'[1]ФРУКТЫ, ОВОЩИ'!$A$28</f>
        <v>0.4</v>
      </c>
      <c r="E304" s="59">
        <f>'[1]ФРУКТЫ, ОВОЩИ'!$C$28</f>
        <v>0.4</v>
      </c>
      <c r="F304" s="59">
        <f>'[1]ФРУКТЫ, ОВОЩИ'!$E$28</f>
        <v>10.4</v>
      </c>
      <c r="G304" s="59">
        <f>'[1]ФРУКТЫ, ОВОЩИ'!$G$28</f>
        <v>45</v>
      </c>
      <c r="H304" s="58">
        <v>10</v>
      </c>
      <c r="I304" s="68" t="s">
        <v>33</v>
      </c>
      <c r="J304" s="67" t="s">
        <v>89</v>
      </c>
      <c r="K304" s="60">
        <f>'[1]ФРУКТЫ, ОВОЩИ'!$E$14</f>
        <v>100</v>
      </c>
      <c r="L304" s="59">
        <f>'[1]ФРУКТЫ, ОВОЩИ'!$A$28</f>
        <v>0.4</v>
      </c>
      <c r="M304" s="59">
        <f>'[1]ФРУКТЫ, ОВОЩИ'!$C$28</f>
        <v>0.4</v>
      </c>
      <c r="N304" s="59">
        <f>'[1]ФРУКТЫ, ОВОЩИ'!$E$28</f>
        <v>10.4</v>
      </c>
      <c r="O304" s="59">
        <f>'[1]ФРУКТЫ, ОВОЩИ'!$G$28</f>
        <v>45</v>
      </c>
      <c r="P304" s="58">
        <v>10</v>
      </c>
    </row>
    <row r="305" spans="1:16" s="18" customFormat="1">
      <c r="A305" s="66"/>
      <c r="B305" s="65" t="s">
        <v>8</v>
      </c>
      <c r="C305" s="64">
        <f t="shared" ref="C305:H305" si="92">C304</f>
        <v>100</v>
      </c>
      <c r="D305" s="63">
        <f t="shared" si="92"/>
        <v>0.4</v>
      </c>
      <c r="E305" s="63">
        <f t="shared" si="92"/>
        <v>0.4</v>
      </c>
      <c r="F305" s="63">
        <f t="shared" si="92"/>
        <v>10.4</v>
      </c>
      <c r="G305" s="63">
        <f t="shared" si="92"/>
        <v>45</v>
      </c>
      <c r="H305" s="62">
        <f t="shared" si="92"/>
        <v>10</v>
      </c>
      <c r="I305" s="66"/>
      <c r="J305" s="65" t="s">
        <v>8</v>
      </c>
      <c r="K305" s="64">
        <f t="shared" ref="K305:P305" si="93">K304</f>
        <v>100</v>
      </c>
      <c r="L305" s="63">
        <f t="shared" si="93"/>
        <v>0.4</v>
      </c>
      <c r="M305" s="63">
        <f t="shared" si="93"/>
        <v>0.4</v>
      </c>
      <c r="N305" s="63">
        <f t="shared" si="93"/>
        <v>10.4</v>
      </c>
      <c r="O305" s="63">
        <f t="shared" si="93"/>
        <v>45</v>
      </c>
      <c r="P305" s="62">
        <f t="shared" si="93"/>
        <v>10</v>
      </c>
    </row>
    <row r="306" spans="1:16" s="18" customFormat="1" ht="14.25" customHeight="1" thickBot="1">
      <c r="A306" s="606" t="s">
        <v>32</v>
      </c>
      <c r="B306" s="607"/>
      <c r="C306" s="607"/>
      <c r="D306" s="607"/>
      <c r="E306" s="607"/>
      <c r="F306" s="607"/>
      <c r="G306" s="607"/>
      <c r="H306" s="608"/>
      <c r="I306" s="606" t="s">
        <v>32</v>
      </c>
      <c r="J306" s="607"/>
      <c r="K306" s="607"/>
      <c r="L306" s="607"/>
      <c r="M306" s="607"/>
      <c r="N306" s="607"/>
      <c r="O306" s="607"/>
      <c r="P306" s="608"/>
    </row>
    <row r="307" spans="1:16" s="57" customFormat="1" ht="16.5" customHeight="1">
      <c r="A307" s="61" t="s">
        <v>182</v>
      </c>
      <c r="B307" s="56" t="s">
        <v>179</v>
      </c>
      <c r="C307" s="21">
        <f>'[1]ФРУКТЫ, ОВОЩИ'!$E$142</f>
        <v>40</v>
      </c>
      <c r="D307" s="20">
        <f>'[1]ФРУКТЫ, ОВОЩИ'!$A$160</f>
        <v>0.6</v>
      </c>
      <c r="E307" s="20">
        <f>'[1]ФРУКТЫ, ОВОЩИ'!$C$160</f>
        <v>3.6</v>
      </c>
      <c r="F307" s="20">
        <f>'[1]ФРУКТЫ, ОВОЩИ'!$E$160</f>
        <v>3.8</v>
      </c>
      <c r="G307" s="20">
        <f>'[1]ФРУКТЫ, ОВОЩИ'!$G$160</f>
        <v>44.8</v>
      </c>
      <c r="H307" s="19">
        <v>6.1</v>
      </c>
      <c r="I307" s="61" t="s">
        <v>183</v>
      </c>
      <c r="J307" s="56" t="s">
        <v>179</v>
      </c>
      <c r="K307" s="60">
        <v>50</v>
      </c>
      <c r="L307" s="59">
        <f>'[1]ФРУКТЫ, ОВОЩИ'!$W$160</f>
        <v>0.8</v>
      </c>
      <c r="M307" s="59">
        <f>'[1]ФРУКТЫ, ОВОЩИ'!$Y$160</f>
        <v>4.5</v>
      </c>
      <c r="N307" s="59">
        <f>'[1]ФРУКТЫ, ОВОЩИ'!$AA$160</f>
        <v>4.8</v>
      </c>
      <c r="O307" s="59">
        <f>'[1]ФРУКТЫ, ОВОЩИ'!$AC$160</f>
        <v>56</v>
      </c>
      <c r="P307" s="58">
        <v>7.7</v>
      </c>
    </row>
    <row r="308" spans="1:16" s="18" customFormat="1" ht="16.5" customHeight="1">
      <c r="A308" s="23" t="s">
        <v>224</v>
      </c>
      <c r="B308" s="56" t="s">
        <v>236</v>
      </c>
      <c r="C308" s="21">
        <f>[1]СУПЫ!$I$452</f>
        <v>180</v>
      </c>
      <c r="D308" s="20">
        <f>[1]СУПЫ!$A$456</f>
        <v>1.8</v>
      </c>
      <c r="E308" s="20">
        <f>[1]СУПЫ!$C$456</f>
        <v>2.2999999999999998</v>
      </c>
      <c r="F308" s="20">
        <f>[1]СУПЫ!$E$456</f>
        <v>7</v>
      </c>
      <c r="G308" s="20">
        <f>[1]СУПЫ!$G$456</f>
        <v>56.3</v>
      </c>
      <c r="H308" s="19">
        <v>2.1</v>
      </c>
      <c r="I308" s="23" t="s">
        <v>225</v>
      </c>
      <c r="J308" s="56" t="s">
        <v>236</v>
      </c>
      <c r="K308" s="21">
        <f>[1]СУПЫ!$T$452</f>
        <v>200</v>
      </c>
      <c r="L308" s="20">
        <f>[1]СУПЫ!$L$456</f>
        <v>2</v>
      </c>
      <c r="M308" s="20">
        <f>[1]СУПЫ!$N$456</f>
        <v>2.6</v>
      </c>
      <c r="N308" s="20">
        <f>[1]СУПЫ!$P$456</f>
        <v>7.8</v>
      </c>
      <c r="O308" s="20">
        <f>[1]СУПЫ!$R$456</f>
        <v>62.6</v>
      </c>
      <c r="P308" s="19">
        <v>2.2999999999999998</v>
      </c>
    </row>
    <row r="309" spans="1:16" s="18" customFormat="1" ht="16.5" customHeight="1">
      <c r="A309" s="55" t="s">
        <v>227</v>
      </c>
      <c r="B309" s="54" t="s">
        <v>226</v>
      </c>
      <c r="C309" s="26" t="str">
        <f>'[1]МЯСО, РЫБА'!$E$453</f>
        <v>60/20</v>
      </c>
      <c r="D309" s="53">
        <f>'[1]МЯСО, РЫБА'!$A$472</f>
        <v>14.6</v>
      </c>
      <c r="E309" s="53">
        <f>'[1]МЯСО, РЫБА'!$C$472</f>
        <v>11.1</v>
      </c>
      <c r="F309" s="53">
        <f>'[1]МЯСО, РЫБА'!$E$472</f>
        <v>9.1999999999999993</v>
      </c>
      <c r="G309" s="53">
        <f>'[1]МЯСО, РЫБА'!$G$472</f>
        <v>180.9</v>
      </c>
      <c r="H309" s="52">
        <v>28</v>
      </c>
      <c r="I309" s="55" t="s">
        <v>228</v>
      </c>
      <c r="J309" s="54" t="s">
        <v>226</v>
      </c>
      <c r="K309" s="26" t="str">
        <f>'[1]МЯСО, РЫБА'!$P$453</f>
        <v>70/30</v>
      </c>
      <c r="L309" s="53">
        <f>'[1]МЯСО, РЫБА'!$L$472</f>
        <v>18.3</v>
      </c>
      <c r="M309" s="53">
        <f>'[1]МЯСО, РЫБА'!$N$472</f>
        <v>13.9</v>
      </c>
      <c r="N309" s="53">
        <f>'[1]МЯСО, РЫБА'!$P$472</f>
        <v>11.5</v>
      </c>
      <c r="O309" s="53">
        <f>'[1]МЯСО, РЫБА'!$R$472</f>
        <v>226.1</v>
      </c>
      <c r="P309" s="52">
        <v>35</v>
      </c>
    </row>
    <row r="310" spans="1:16" s="18" customFormat="1" ht="16.5" customHeight="1">
      <c r="A310" s="51" t="s">
        <v>25</v>
      </c>
      <c r="B310" s="47" t="s">
        <v>23</v>
      </c>
      <c r="C310" s="50">
        <f>[1]ГАРНИРЫ!$E$100</f>
        <v>120</v>
      </c>
      <c r="D310" s="26">
        <f>[1]ГАРНИРЫ!$A$118</f>
        <v>1.6</v>
      </c>
      <c r="E310" s="26">
        <f>[1]ГАРНИРЫ!$C$118</f>
        <v>4</v>
      </c>
      <c r="F310" s="26">
        <f>[1]ГАРНИРЫ!$E$118</f>
        <v>16.8</v>
      </c>
      <c r="G310" s="26">
        <f>[1]ГАРНИРЫ!$G$118</f>
        <v>109.8</v>
      </c>
      <c r="H310" s="49">
        <v>4.2</v>
      </c>
      <c r="I310" s="48" t="s">
        <v>24</v>
      </c>
      <c r="J310" s="47" t="s">
        <v>23</v>
      </c>
      <c r="K310" s="46">
        <f>[1]ГАРНИРЫ!$P$100</f>
        <v>150</v>
      </c>
      <c r="L310" s="35">
        <f>[1]ГАРНИРЫ!$L$118</f>
        <v>2</v>
      </c>
      <c r="M310" s="35">
        <f>[1]ГАРНИРЫ!$N$118</f>
        <v>5</v>
      </c>
      <c r="N310" s="35">
        <f>[1]ГАРНИРЫ!$P$118</f>
        <v>21</v>
      </c>
      <c r="O310" s="35">
        <f>[1]ГАРНИРЫ!$R$118</f>
        <v>137.19999999999999</v>
      </c>
      <c r="P310" s="34">
        <v>5.2</v>
      </c>
    </row>
    <row r="311" spans="1:16" s="18" customFormat="1" ht="16.5" customHeight="1">
      <c r="A311" s="28" t="s">
        <v>22</v>
      </c>
      <c r="B311" s="41" t="s">
        <v>20</v>
      </c>
      <c r="C311" s="45">
        <f>[1]НАПИТКИ!$E$269</f>
        <v>150</v>
      </c>
      <c r="D311" s="44">
        <f>[1]НАПИТКИ!$A$289</f>
        <v>0.4</v>
      </c>
      <c r="E311" s="44">
        <f>[1]НАПИТКИ!$C$289</f>
        <v>0.2</v>
      </c>
      <c r="F311" s="44">
        <f>[1]НАПИТКИ!$E$289</f>
        <v>10.5</v>
      </c>
      <c r="G311" s="44">
        <f>[1]НАПИТКИ!$G$289</f>
        <v>45.5</v>
      </c>
      <c r="H311" s="43">
        <v>1.9</v>
      </c>
      <c r="I311" s="42" t="s">
        <v>21</v>
      </c>
      <c r="J311" s="41" t="s">
        <v>20</v>
      </c>
      <c r="K311" s="40">
        <f>[1]НАПИТКИ!$P$269</f>
        <v>180</v>
      </c>
      <c r="L311" s="31">
        <f>[1]НАПИТКИ!$L$289</f>
        <v>0.5</v>
      </c>
      <c r="M311" s="31">
        <f>[1]НАПИТКИ!$N$289</f>
        <v>0.2</v>
      </c>
      <c r="N311" s="31">
        <f>[1]НАПИТКИ!$P$289</f>
        <v>12.6</v>
      </c>
      <c r="O311" s="31">
        <f>[1]НАПИТКИ!$R$289</f>
        <v>54.6</v>
      </c>
      <c r="P311" s="30">
        <v>2.2999999999999998</v>
      </c>
    </row>
    <row r="312" spans="1:16" s="18" customFormat="1" ht="16.5" customHeight="1">
      <c r="A312" s="39" t="s">
        <v>19</v>
      </c>
      <c r="B312" s="37" t="s">
        <v>17</v>
      </c>
      <c r="C312" s="36">
        <f>'[1]ГАСТРОНОМИЯ, ВЫПЕЧКА'!$AA$14</f>
        <v>20</v>
      </c>
      <c r="D312" s="35">
        <f>'[1]ГАСТРОНОМИЯ, ВЫПЕЧКА'!$W$32</f>
        <v>1.6</v>
      </c>
      <c r="E312" s="35">
        <f>'[1]ГАСТРОНОМИЯ, ВЫПЕЧКА'!$Y$32</f>
        <v>0.2</v>
      </c>
      <c r="F312" s="35">
        <f>'[1]ГАСТРОНОМИЯ, ВЫПЕЧКА'!$AA$32</f>
        <v>10.199999999999999</v>
      </c>
      <c r="G312" s="35">
        <f>'[1]ГАСТРОНОМИЯ, ВЫПЕЧКА'!$AC$32</f>
        <v>49</v>
      </c>
      <c r="H312" s="34">
        <v>0</v>
      </c>
      <c r="I312" s="38" t="s">
        <v>18</v>
      </c>
      <c r="J312" s="37" t="s">
        <v>17</v>
      </c>
      <c r="K312" s="36">
        <f>'[1]ГАСТРОНОМИЯ, ВЫПЕЧКА'!$AL$14</f>
        <v>30</v>
      </c>
      <c r="L312" s="35">
        <f>'[1]ГАСТРОНОМИЯ, ВЫПЕЧКА'!$AH$32</f>
        <v>2.4</v>
      </c>
      <c r="M312" s="35">
        <f>'[1]ГАСТРОНОМИЯ, ВЫПЕЧКА'!$AJ$32</f>
        <v>0.3</v>
      </c>
      <c r="N312" s="35">
        <f>'[1]ГАСТРОНОМИЯ, ВЫПЕЧКА'!$AL$32</f>
        <v>15.3</v>
      </c>
      <c r="O312" s="35">
        <f>'[1]ГАСТРОНОМИЯ, ВЫПЕЧКА'!$AN$32</f>
        <v>73.5</v>
      </c>
      <c r="P312" s="34">
        <v>0</v>
      </c>
    </row>
    <row r="313" spans="1:16" s="18" customFormat="1" ht="16.5" customHeight="1">
      <c r="A313" s="33" t="s">
        <v>176</v>
      </c>
      <c r="B313" s="32" t="s">
        <v>15</v>
      </c>
      <c r="C313" s="25">
        <v>15</v>
      </c>
      <c r="D313" s="31">
        <f>'[1]ГАСТРОНОМИЯ, ВЫПЕЧКА'!$L$75</f>
        <v>0.8</v>
      </c>
      <c r="E313" s="31">
        <f>'[1]ГАСТРОНОМИЯ, ВЫПЕЧКА'!$N$75</f>
        <v>0.2</v>
      </c>
      <c r="F313" s="31">
        <f>'[1]ГАСТРОНОМИЯ, ВЫПЕЧКА'!$P$75</f>
        <v>7.4</v>
      </c>
      <c r="G313" s="31">
        <f>'[1]ГАСТРОНОМИЯ, ВЫПЕЧКА'!$R$75</f>
        <v>32.1</v>
      </c>
      <c r="H313" s="30">
        <v>0</v>
      </c>
      <c r="I313" s="33" t="s">
        <v>16</v>
      </c>
      <c r="J313" s="32" t="s">
        <v>15</v>
      </c>
      <c r="K313" s="25">
        <f>'[1]ГАСТРОНОМИЯ, ВЫПЕЧКА'!$AA$57</f>
        <v>20</v>
      </c>
      <c r="L313" s="31">
        <f>'[1]ГАСТРОНОМИЯ, ВЫПЕЧКА'!$W$75</f>
        <v>1</v>
      </c>
      <c r="M313" s="31">
        <f>'[1]ГАСТРОНОМИЯ, ВЫПЕЧКА'!$Y$75</f>
        <v>0.2</v>
      </c>
      <c r="N313" s="31">
        <f>'[1]ГАСТРОНОМИЯ, ВЫПЕЧКА'!$AA$75</f>
        <v>9.8000000000000007</v>
      </c>
      <c r="O313" s="31">
        <f>'[1]ГАСТРОНОМИЯ, ВЫПЕЧКА'!$AC$75</f>
        <v>42.8</v>
      </c>
      <c r="P313" s="30">
        <v>0</v>
      </c>
    </row>
    <row r="314" spans="1:16" s="18" customFormat="1">
      <c r="A314" s="17"/>
      <c r="B314" s="16" t="s">
        <v>8</v>
      </c>
      <c r="C314" s="15">
        <f>SUM(C307:C313)+80</f>
        <v>605</v>
      </c>
      <c r="D314" s="14">
        <f t="shared" ref="D314:H314" si="94">SUM(D307:D313)</f>
        <v>21.400000000000002</v>
      </c>
      <c r="E314" s="14">
        <f t="shared" si="94"/>
        <v>21.599999999999998</v>
      </c>
      <c r="F314" s="14">
        <f t="shared" si="94"/>
        <v>64.900000000000006</v>
      </c>
      <c r="G314" s="14">
        <f t="shared" si="94"/>
        <v>518.4</v>
      </c>
      <c r="H314" s="13">
        <f t="shared" si="94"/>
        <v>42.300000000000004</v>
      </c>
      <c r="I314" s="17"/>
      <c r="J314" s="16" t="s">
        <v>8</v>
      </c>
      <c r="K314" s="15">
        <f>SUM(K307:K313)+100</f>
        <v>730</v>
      </c>
      <c r="L314" s="14">
        <f t="shared" ref="L314:P314" si="95">SUM(L307:L313)</f>
        <v>27</v>
      </c>
      <c r="M314" s="14">
        <f t="shared" si="95"/>
        <v>26.7</v>
      </c>
      <c r="N314" s="14">
        <f t="shared" si="95"/>
        <v>82.8</v>
      </c>
      <c r="O314" s="14">
        <f>SUM(O307:O313)</f>
        <v>652.79999999999995</v>
      </c>
      <c r="P314" s="13">
        <f t="shared" si="95"/>
        <v>52.5</v>
      </c>
    </row>
    <row r="315" spans="1:16" s="18" customFormat="1" ht="15.75" customHeight="1" thickBot="1">
      <c r="A315" s="625" t="s">
        <v>14</v>
      </c>
      <c r="B315" s="626"/>
      <c r="C315" s="626"/>
      <c r="D315" s="626"/>
      <c r="E315" s="626"/>
      <c r="F315" s="626"/>
      <c r="G315" s="626"/>
      <c r="H315" s="627"/>
      <c r="I315" s="625" t="s">
        <v>14</v>
      </c>
      <c r="J315" s="626"/>
      <c r="K315" s="626"/>
      <c r="L315" s="626"/>
      <c r="M315" s="626"/>
      <c r="N315" s="626"/>
      <c r="O315" s="626"/>
      <c r="P315" s="627"/>
    </row>
    <row r="316" spans="1:16" s="18" customFormat="1" ht="16.5" customHeight="1">
      <c r="A316" s="28" t="s">
        <v>13</v>
      </c>
      <c r="B316" s="29" t="s">
        <v>12</v>
      </c>
      <c r="C316" s="25">
        <f>'[1]ГАСТРОНОМИЯ, ВЫПЕЧКА'!$E$143</f>
        <v>60</v>
      </c>
      <c r="D316" s="25">
        <f>'[1]ГАСТРОНОМИЯ, ВЫПЕЧКА'!$A$163</f>
        <v>4.3</v>
      </c>
      <c r="E316" s="25">
        <f>'[1]ГАСТРОНОМИЯ, ВЫПЕЧКА'!$C$163</f>
        <v>4</v>
      </c>
      <c r="F316" s="25">
        <f>'[1]ГАСТРОНОМИЯ, ВЫПЕЧКА'!$E$163</f>
        <v>40.1</v>
      </c>
      <c r="G316" s="25">
        <f>'[1]ГАСТРОНОМИЯ, ВЫПЕЧКА'!$G$163</f>
        <v>216.3</v>
      </c>
      <c r="H316" s="24">
        <v>0</v>
      </c>
      <c r="I316" s="28" t="s">
        <v>229</v>
      </c>
      <c r="J316" s="27" t="s">
        <v>12</v>
      </c>
      <c r="K316" s="25">
        <f>'[1]ГАСТРОНОМИЯ, ВЫПЕЧКА'!$P$143</f>
        <v>70</v>
      </c>
      <c r="L316" s="25">
        <f>'[1]ГАСТРОНОМИЯ, ВЫПЕЧКА'!$L$163</f>
        <v>5</v>
      </c>
      <c r="M316" s="25">
        <f>'[1]ГАСТРОНОМИЯ, ВЫПЕЧКА'!$N$163</f>
        <v>4.7</v>
      </c>
      <c r="N316" s="25">
        <f>'[1]ГАСТРОНОМИЯ, ВЫПЕЧКА'!$P$163</f>
        <v>46.8</v>
      </c>
      <c r="O316" s="25">
        <f>'[1]ГАСТРОНОМИЯ, ВЫПЕЧКА'!$R$163</f>
        <v>252.4</v>
      </c>
      <c r="P316" s="24">
        <v>0</v>
      </c>
    </row>
    <row r="317" spans="1:16" s="18" customFormat="1" ht="16.5" customHeight="1">
      <c r="A317" s="23" t="s">
        <v>11</v>
      </c>
      <c r="B317" s="22" t="s">
        <v>9</v>
      </c>
      <c r="C317" s="26">
        <f>[1]НАПИТКИ!$E$449</f>
        <v>150</v>
      </c>
      <c r="D317" s="25">
        <f>[1]НАПИТКИ!$A$469</f>
        <v>4.2</v>
      </c>
      <c r="E317" s="25">
        <f>[1]НАПИТКИ!$C$469</f>
        <v>3.3</v>
      </c>
      <c r="F317" s="25">
        <f>[1]НАПИТКИ!$E$469</f>
        <v>6.1</v>
      </c>
      <c r="G317" s="25">
        <f>[1]НАПИТКИ!$G$469</f>
        <v>70.900000000000006</v>
      </c>
      <c r="H317" s="24">
        <v>1</v>
      </c>
      <c r="I317" s="23" t="s">
        <v>10</v>
      </c>
      <c r="J317" s="22" t="s">
        <v>9</v>
      </c>
      <c r="K317" s="21">
        <f>[1]НАПИТКИ!$P$449</f>
        <v>180</v>
      </c>
      <c r="L317" s="20">
        <f>[1]НАПИТКИ!$L$469</f>
        <v>5</v>
      </c>
      <c r="M317" s="20">
        <f>[1]НАПИТКИ!$N$469</f>
        <v>4</v>
      </c>
      <c r="N317" s="20">
        <f>[1]НАПИТКИ!$P$469</f>
        <v>7.3</v>
      </c>
      <c r="O317" s="20">
        <f>[1]НАПИТКИ!$R$469</f>
        <v>85.1</v>
      </c>
      <c r="P317" s="19">
        <v>1.2</v>
      </c>
    </row>
    <row r="318" spans="1:16" s="18" customFormat="1" ht="16.5" customHeight="1" thickBot="1">
      <c r="A318" s="436"/>
      <c r="B318" s="437" t="s">
        <v>8</v>
      </c>
      <c r="C318" s="438">
        <f t="shared" ref="C318:H318" si="96">SUM(C316:C317)</f>
        <v>210</v>
      </c>
      <c r="D318" s="439">
        <f t="shared" si="96"/>
        <v>8.5</v>
      </c>
      <c r="E318" s="439">
        <f t="shared" si="96"/>
        <v>7.3</v>
      </c>
      <c r="F318" s="439">
        <f t="shared" si="96"/>
        <v>46.2</v>
      </c>
      <c r="G318" s="439">
        <f t="shared" si="96"/>
        <v>287.20000000000005</v>
      </c>
      <c r="H318" s="440">
        <f t="shared" si="96"/>
        <v>1</v>
      </c>
      <c r="I318" s="436"/>
      <c r="J318" s="437" t="s">
        <v>8</v>
      </c>
      <c r="K318" s="438">
        <f t="shared" ref="K318:P318" si="97">SUM(K316:K317)</f>
        <v>250</v>
      </c>
      <c r="L318" s="439">
        <f t="shared" si="97"/>
        <v>10</v>
      </c>
      <c r="M318" s="439">
        <f t="shared" si="97"/>
        <v>8.6999999999999993</v>
      </c>
      <c r="N318" s="439">
        <f t="shared" si="97"/>
        <v>54.099999999999994</v>
      </c>
      <c r="O318" s="439">
        <f>SUM(O316:O317)</f>
        <v>337.5</v>
      </c>
      <c r="P318" s="440">
        <f t="shared" si="97"/>
        <v>1.2</v>
      </c>
    </row>
    <row r="319" spans="1:16" s="18" customFormat="1" ht="16.5" customHeight="1" thickBot="1">
      <c r="A319" s="81"/>
      <c r="B319" s="428" t="s">
        <v>7</v>
      </c>
      <c r="C319" s="429">
        <f t="shared" ref="C319:H319" si="98">C302+C305+C314+C318</f>
        <v>1270</v>
      </c>
      <c r="D319" s="430">
        <f t="shared" si="98"/>
        <v>40.200000000000003</v>
      </c>
      <c r="E319" s="430">
        <f t="shared" si="98"/>
        <v>37.699999999999996</v>
      </c>
      <c r="F319" s="430">
        <f t="shared" si="98"/>
        <v>170.10000000000002</v>
      </c>
      <c r="G319" s="430">
        <f t="shared" si="98"/>
        <v>1158.2</v>
      </c>
      <c r="H319" s="427">
        <f t="shared" si="98"/>
        <v>54.470000000000006</v>
      </c>
      <c r="I319" s="81"/>
      <c r="J319" s="428" t="s">
        <v>7</v>
      </c>
      <c r="K319" s="429">
        <f t="shared" ref="K319:P319" si="99">K302+K305+K314+K318</f>
        <v>1520</v>
      </c>
      <c r="L319" s="430">
        <f t="shared" si="99"/>
        <v>48.9</v>
      </c>
      <c r="M319" s="430">
        <f t="shared" si="99"/>
        <v>45.5</v>
      </c>
      <c r="N319" s="430">
        <f t="shared" si="99"/>
        <v>206.49999999999997</v>
      </c>
      <c r="O319" s="430">
        <f>O302+O305+O314+O318</f>
        <v>1402.2</v>
      </c>
      <c r="P319" s="427">
        <f t="shared" si="99"/>
        <v>65.099999999999994</v>
      </c>
    </row>
    <row r="320" spans="1:16" ht="24.75" hidden="1" customHeight="1">
      <c r="A320" s="431"/>
      <c r="B320" s="432"/>
      <c r="C320" s="433"/>
      <c r="D320" s="434"/>
      <c r="E320" s="434"/>
      <c r="F320" s="434"/>
      <c r="G320" s="434"/>
      <c r="H320" s="435"/>
      <c r="I320" s="431"/>
      <c r="J320" s="432"/>
      <c r="K320" s="433"/>
      <c r="L320" s="434"/>
      <c r="M320" s="434"/>
      <c r="N320" s="434"/>
      <c r="O320" s="434"/>
      <c r="P320" s="435"/>
    </row>
    <row r="321" spans="1:16" ht="16.5" customHeight="1" thickBot="1">
      <c r="A321" s="81"/>
      <c r="B321" s="428" t="s">
        <v>6</v>
      </c>
      <c r="C321" s="429">
        <f>C203+C232+C262+C291+C319</f>
        <v>6686</v>
      </c>
      <c r="D321" s="430">
        <f>D203+D232+D262+D319</f>
        <v>162.10000000000002</v>
      </c>
      <c r="E321" s="430">
        <f>E203+E232+E262+E291</f>
        <v>156.36000000000001</v>
      </c>
      <c r="F321" s="430">
        <f>F203+F232+F262+F291</f>
        <v>640.80000000000007</v>
      </c>
      <c r="G321" s="430">
        <f>G203+G232+G262+G319</f>
        <v>4523.3</v>
      </c>
      <c r="H321" s="427">
        <f>H203+H232+H262+H291+H319</f>
        <v>221.30999999999997</v>
      </c>
      <c r="I321" s="338"/>
      <c r="J321" s="428" t="s">
        <v>6</v>
      </c>
      <c r="K321" s="429">
        <f>K203+K232+K262+K291+K319</f>
        <v>7966</v>
      </c>
      <c r="L321" s="430">
        <f>L203+L232+L262+L319</f>
        <v>190.96</v>
      </c>
      <c r="M321" s="430">
        <f>M203+M232+M262+M291+M319</f>
        <v>226.65200000000002</v>
      </c>
      <c r="N321" s="430">
        <f>N203+N232+N262+N291+N319</f>
        <v>1009.78</v>
      </c>
      <c r="O321" s="430">
        <f>O203+O232+O262+O291+O319</f>
        <v>7112.6399999999994</v>
      </c>
      <c r="P321" s="427">
        <f>P203+P232+P262+P291+P319</f>
        <v>256.80999999999995</v>
      </c>
    </row>
    <row r="322" spans="1:16" ht="16.5" customHeight="1" thickBot="1">
      <c r="A322" s="81"/>
      <c r="B322" s="428" t="s">
        <v>5</v>
      </c>
      <c r="C322" s="445">
        <f>C174+C321</f>
        <v>13299</v>
      </c>
      <c r="D322" s="430">
        <f t="shared" ref="D322:H322" si="100">D174+D321</f>
        <v>350.25</v>
      </c>
      <c r="E322" s="430">
        <f t="shared" si="100"/>
        <v>366.59999999999997</v>
      </c>
      <c r="F322" s="430">
        <f t="shared" si="100"/>
        <v>1578.22</v>
      </c>
      <c r="G322" s="430">
        <f t="shared" si="100"/>
        <v>11136.78</v>
      </c>
      <c r="H322" s="430">
        <f t="shared" si="100"/>
        <v>406.54999999999995</v>
      </c>
      <c r="I322" s="81"/>
      <c r="J322" s="428" t="s">
        <v>5</v>
      </c>
      <c r="K322" s="445">
        <f>K174+K321</f>
        <v>15849</v>
      </c>
      <c r="L322" s="430">
        <f t="shared" ref="L322:P322" si="101">L174+L321</f>
        <v>419.77</v>
      </c>
      <c r="M322" s="430">
        <f t="shared" si="101"/>
        <v>469.14</v>
      </c>
      <c r="N322" s="430">
        <f t="shared" si="101"/>
        <v>1997.4299999999998</v>
      </c>
      <c r="O322" s="430">
        <f t="shared" si="101"/>
        <v>13678.39</v>
      </c>
      <c r="P322" s="430">
        <f t="shared" si="101"/>
        <v>460.62999999999994</v>
      </c>
    </row>
    <row r="323" spans="1:16" ht="16.5" customHeight="1" thickBot="1">
      <c r="A323" s="441"/>
      <c r="B323" s="442" t="s">
        <v>4</v>
      </c>
      <c r="C323" s="446">
        <f t="shared" ref="C323:H323" si="102">C322/10</f>
        <v>1329.9</v>
      </c>
      <c r="D323" s="443">
        <f t="shared" si="102"/>
        <v>35.024999999999999</v>
      </c>
      <c r="E323" s="443">
        <f t="shared" si="102"/>
        <v>36.659999999999997</v>
      </c>
      <c r="F323" s="443">
        <f t="shared" si="102"/>
        <v>157.822</v>
      </c>
      <c r="G323" s="443">
        <f t="shared" si="102"/>
        <v>1113.6780000000001</v>
      </c>
      <c r="H323" s="444">
        <f t="shared" si="102"/>
        <v>40.654999999999994</v>
      </c>
      <c r="I323" s="441"/>
      <c r="J323" s="442" t="s">
        <v>4</v>
      </c>
      <c r="K323" s="446">
        <f t="shared" ref="K323:P323" si="103">K322/10</f>
        <v>1584.9</v>
      </c>
      <c r="L323" s="443">
        <f t="shared" si="103"/>
        <v>41.976999999999997</v>
      </c>
      <c r="M323" s="443">
        <f t="shared" si="103"/>
        <v>46.914000000000001</v>
      </c>
      <c r="N323" s="443">
        <f t="shared" si="103"/>
        <v>199.74299999999999</v>
      </c>
      <c r="O323" s="443">
        <f t="shared" si="103"/>
        <v>1367.8389999999999</v>
      </c>
      <c r="P323" s="444">
        <f t="shared" si="103"/>
        <v>46.062999999999995</v>
      </c>
    </row>
    <row r="325" spans="1:16" ht="18" customHeight="1">
      <c r="A325" s="667" t="s">
        <v>3</v>
      </c>
      <c r="B325" s="667"/>
      <c r="D325" s="3"/>
      <c r="E325" s="3"/>
      <c r="F325" s="3"/>
      <c r="G325" s="3"/>
      <c r="I325" s="667" t="s">
        <v>3</v>
      </c>
      <c r="J325" s="667"/>
      <c r="L325" s="3"/>
      <c r="M325" s="3"/>
      <c r="N325" s="3"/>
      <c r="O325" s="3"/>
    </row>
    <row r="326" spans="1:16" ht="15.75">
      <c r="A326" s="595" t="s">
        <v>2</v>
      </c>
      <c r="B326" s="596"/>
      <c r="C326" s="596"/>
      <c r="D326" s="596"/>
      <c r="E326" s="596"/>
      <c r="F326" s="596"/>
      <c r="G326" s="596"/>
      <c r="H326" s="596"/>
      <c r="I326" s="595" t="s">
        <v>2</v>
      </c>
      <c r="J326" s="596"/>
      <c r="K326" s="596"/>
      <c r="L326" s="596"/>
      <c r="M326" s="596"/>
      <c r="N326" s="596"/>
      <c r="O326" s="596"/>
      <c r="P326" s="596"/>
    </row>
    <row r="327" spans="1:16" ht="15.75">
      <c r="A327" s="595" t="s">
        <v>1</v>
      </c>
      <c r="B327" s="596"/>
      <c r="C327" s="596"/>
      <c r="D327" s="596"/>
      <c r="E327" s="596"/>
      <c r="F327" s="596"/>
      <c r="G327" s="596"/>
      <c r="H327" s="596"/>
      <c r="I327" s="595" t="s">
        <v>1</v>
      </c>
      <c r="J327" s="596"/>
      <c r="K327" s="596"/>
      <c r="L327" s="596"/>
      <c r="M327" s="596"/>
      <c r="N327" s="596"/>
      <c r="O327" s="596"/>
      <c r="P327" s="596"/>
    </row>
    <row r="328" spans="1:16" ht="15.75">
      <c r="A328" s="689" t="s">
        <v>0</v>
      </c>
      <c r="B328" s="596"/>
      <c r="C328" s="596"/>
      <c r="D328" s="596"/>
      <c r="E328" s="596"/>
      <c r="F328" s="596"/>
      <c r="G328" s="596"/>
      <c r="H328" s="596"/>
      <c r="I328" s="689" t="s">
        <v>0</v>
      </c>
      <c r="J328" s="596"/>
      <c r="K328" s="596"/>
      <c r="L328" s="596"/>
      <c r="M328" s="596"/>
      <c r="N328" s="596"/>
      <c r="O328" s="596"/>
      <c r="P328" s="596"/>
    </row>
    <row r="329" spans="1:16" ht="15.75">
      <c r="A329" s="725"/>
      <c r="B329" s="725"/>
      <c r="C329" s="725"/>
      <c r="D329" s="725"/>
      <c r="E329" s="725"/>
      <c r="F329" s="725"/>
      <c r="G329" s="725"/>
      <c r="H329" s="725"/>
      <c r="I329" s="725"/>
      <c r="J329" s="725"/>
      <c r="K329" s="725"/>
      <c r="L329" s="725"/>
      <c r="M329" s="725"/>
      <c r="N329" s="725"/>
      <c r="O329" s="725"/>
      <c r="P329" s="725"/>
    </row>
    <row r="330" spans="1:16" s="2" customFormat="1" ht="15" customHeight="1">
      <c r="A330" s="6"/>
      <c r="B330" s="6"/>
      <c r="C330" s="7"/>
      <c r="D330" s="6"/>
      <c r="E330" s="6"/>
      <c r="F330" s="6"/>
      <c r="G330" s="6"/>
      <c r="H330" s="6"/>
      <c r="I330" s="6"/>
      <c r="J330" s="6"/>
      <c r="K330" s="7"/>
      <c r="L330" s="6"/>
      <c r="M330" s="6"/>
      <c r="N330" s="6"/>
      <c r="O330" s="6"/>
      <c r="P330" s="6"/>
    </row>
    <row r="331" spans="1:16" ht="15" customHeight="1">
      <c r="A331" s="595" t="s">
        <v>237</v>
      </c>
      <c r="B331" s="596"/>
      <c r="C331" s="596"/>
      <c r="D331" s="596"/>
      <c r="E331" s="596"/>
      <c r="F331" s="596"/>
      <c r="G331" s="596"/>
      <c r="H331" s="596"/>
      <c r="I331" s="601" t="s">
        <v>237</v>
      </c>
      <c r="J331" s="602"/>
      <c r="K331" s="602"/>
      <c r="L331" s="602"/>
      <c r="M331" s="602"/>
      <c r="N331" s="602"/>
      <c r="O331" s="602"/>
      <c r="P331" s="602"/>
    </row>
    <row r="332" spans="1:16" ht="15.75" thickBot="1"/>
    <row r="333" spans="1:16" ht="30" customHeight="1">
      <c r="A333" s="463" t="s">
        <v>255</v>
      </c>
      <c r="B333" s="462" t="s">
        <v>238</v>
      </c>
      <c r="C333" s="466" t="s">
        <v>173</v>
      </c>
      <c r="D333" s="597" t="s">
        <v>239</v>
      </c>
      <c r="E333" s="597"/>
      <c r="F333" s="597"/>
      <c r="G333" s="597"/>
      <c r="H333" s="598"/>
      <c r="I333" s="463" t="s">
        <v>256</v>
      </c>
      <c r="J333" s="462" t="s">
        <v>238</v>
      </c>
      <c r="K333" s="466" t="s">
        <v>174</v>
      </c>
      <c r="L333" s="597" t="s">
        <v>239</v>
      </c>
      <c r="M333" s="597"/>
      <c r="N333" s="597"/>
      <c r="O333" s="597"/>
      <c r="P333" s="598"/>
    </row>
    <row r="334" spans="1:16" ht="34.5" customHeight="1">
      <c r="A334" s="464" t="s">
        <v>253</v>
      </c>
      <c r="B334" s="147" t="s">
        <v>240</v>
      </c>
      <c r="C334" s="467" t="s">
        <v>191</v>
      </c>
      <c r="D334" s="599" t="s">
        <v>188</v>
      </c>
      <c r="E334" s="599"/>
      <c r="F334" s="599"/>
      <c r="G334" s="599"/>
      <c r="H334" s="600"/>
      <c r="I334" s="464" t="s">
        <v>249</v>
      </c>
      <c r="J334" s="147" t="s">
        <v>240</v>
      </c>
      <c r="K334" s="467" t="s">
        <v>248</v>
      </c>
      <c r="L334" s="599" t="s">
        <v>188</v>
      </c>
      <c r="M334" s="599"/>
      <c r="N334" s="599"/>
      <c r="O334" s="599"/>
      <c r="P334" s="600"/>
    </row>
    <row r="335" spans="1:16" ht="34.5" customHeight="1">
      <c r="A335" s="464" t="s">
        <v>254</v>
      </c>
      <c r="B335" s="147" t="s">
        <v>241</v>
      </c>
      <c r="C335" s="467" t="s">
        <v>182</v>
      </c>
      <c r="D335" s="599" t="s">
        <v>242</v>
      </c>
      <c r="E335" s="599"/>
      <c r="F335" s="599"/>
      <c r="G335" s="599"/>
      <c r="H335" s="600"/>
      <c r="I335" s="464" t="s">
        <v>250</v>
      </c>
      <c r="J335" s="147" t="s">
        <v>241</v>
      </c>
      <c r="K335" s="467" t="s">
        <v>183</v>
      </c>
      <c r="L335" s="599" t="s">
        <v>242</v>
      </c>
      <c r="M335" s="599"/>
      <c r="N335" s="599"/>
      <c r="O335" s="599"/>
      <c r="P335" s="600"/>
    </row>
    <row r="336" spans="1:16" ht="34.5" customHeight="1">
      <c r="A336" s="465" t="s">
        <v>354</v>
      </c>
      <c r="B336" s="513" t="s">
        <v>353</v>
      </c>
      <c r="C336" s="467" t="s">
        <v>173</v>
      </c>
      <c r="D336" s="599" t="s">
        <v>243</v>
      </c>
      <c r="E336" s="599"/>
      <c r="F336" s="599"/>
      <c r="G336" s="599"/>
      <c r="H336" s="600"/>
      <c r="I336" s="465" t="s">
        <v>355</v>
      </c>
      <c r="J336" s="513" t="s">
        <v>353</v>
      </c>
      <c r="K336" s="467" t="s">
        <v>174</v>
      </c>
      <c r="L336" s="599" t="s">
        <v>243</v>
      </c>
      <c r="M336" s="599"/>
      <c r="N336" s="599"/>
      <c r="O336" s="599"/>
      <c r="P336" s="600"/>
    </row>
    <row r="337" spans="1:16" ht="34.5" customHeight="1">
      <c r="A337" s="464" t="s">
        <v>252</v>
      </c>
      <c r="B337" s="147" t="s">
        <v>244</v>
      </c>
      <c r="C337" s="467" t="s">
        <v>251</v>
      </c>
      <c r="D337" s="599" t="s">
        <v>152</v>
      </c>
      <c r="E337" s="599"/>
      <c r="F337" s="599"/>
      <c r="G337" s="599"/>
      <c r="H337" s="600"/>
      <c r="I337" s="464" t="s">
        <v>257</v>
      </c>
      <c r="J337" s="147" t="s">
        <v>244</v>
      </c>
      <c r="K337" s="467" t="s">
        <v>153</v>
      </c>
      <c r="L337" s="599" t="s">
        <v>152</v>
      </c>
      <c r="M337" s="599"/>
      <c r="N337" s="599"/>
      <c r="O337" s="599"/>
      <c r="P337" s="600"/>
    </row>
    <row r="338" spans="1:16" ht="34.5" customHeight="1">
      <c r="A338" s="464" t="s">
        <v>34</v>
      </c>
      <c r="B338" s="147" t="s">
        <v>246</v>
      </c>
      <c r="C338" s="467" t="s">
        <v>34</v>
      </c>
      <c r="D338" s="599" t="s">
        <v>245</v>
      </c>
      <c r="E338" s="599"/>
      <c r="F338" s="599"/>
      <c r="G338" s="599"/>
      <c r="H338" s="600"/>
      <c r="I338" s="464" t="s">
        <v>33</v>
      </c>
      <c r="J338" s="147" t="s">
        <v>246</v>
      </c>
      <c r="K338" s="467" t="s">
        <v>33</v>
      </c>
      <c r="L338" s="599" t="s">
        <v>245</v>
      </c>
      <c r="M338" s="599"/>
      <c r="N338" s="599"/>
      <c r="O338" s="599"/>
      <c r="P338" s="600"/>
    </row>
    <row r="339" spans="1:16" ht="34.5" customHeight="1">
      <c r="A339" s="464" t="s">
        <v>42</v>
      </c>
      <c r="B339" s="147" t="s">
        <v>40</v>
      </c>
      <c r="C339" s="467" t="s">
        <v>247</v>
      </c>
      <c r="D339" s="599" t="s">
        <v>90</v>
      </c>
      <c r="E339" s="599"/>
      <c r="F339" s="599"/>
      <c r="G339" s="599"/>
      <c r="H339" s="600"/>
      <c r="I339" s="464" t="s">
        <v>41</v>
      </c>
      <c r="J339" s="147" t="s">
        <v>40</v>
      </c>
      <c r="K339" s="467" t="s">
        <v>91</v>
      </c>
      <c r="L339" s="599" t="s">
        <v>90</v>
      </c>
      <c r="M339" s="599"/>
      <c r="N339" s="599"/>
      <c r="O339" s="599"/>
      <c r="P339" s="600"/>
    </row>
    <row r="340" spans="1:16" ht="34.5" customHeight="1" thickBot="1">
      <c r="A340" s="471" t="s">
        <v>25</v>
      </c>
      <c r="B340" s="472" t="s">
        <v>260</v>
      </c>
      <c r="C340" s="473" t="s">
        <v>261</v>
      </c>
      <c r="D340" s="731" t="s">
        <v>262</v>
      </c>
      <c r="E340" s="731"/>
      <c r="F340" s="731"/>
      <c r="G340" s="731"/>
      <c r="H340" s="732"/>
      <c r="I340" s="468" t="s">
        <v>25</v>
      </c>
      <c r="J340" s="469" t="s">
        <v>260</v>
      </c>
      <c r="K340" s="470" t="s">
        <v>261</v>
      </c>
      <c r="L340" s="599" t="s">
        <v>262</v>
      </c>
      <c r="M340" s="599"/>
      <c r="N340" s="599"/>
      <c r="O340" s="599"/>
      <c r="P340" s="600"/>
    </row>
    <row r="341" spans="1:16" ht="34.5" customHeight="1" thickBot="1">
      <c r="A341" s="474"/>
      <c r="B341" s="475"/>
      <c r="C341" s="474"/>
      <c r="D341" s="733"/>
      <c r="E341" s="733"/>
      <c r="F341" s="733"/>
      <c r="G341" s="733"/>
      <c r="H341" s="733"/>
      <c r="I341" s="491" t="s">
        <v>258</v>
      </c>
      <c r="J341" s="492" t="s">
        <v>129</v>
      </c>
      <c r="K341" s="493" t="s">
        <v>259</v>
      </c>
      <c r="L341" s="734" t="s">
        <v>106</v>
      </c>
      <c r="M341" s="734"/>
      <c r="N341" s="734"/>
      <c r="O341" s="734"/>
      <c r="P341" s="735"/>
    </row>
    <row r="343" spans="1:16" ht="18" customHeight="1"/>
    <row r="344" spans="1:16">
      <c r="C344" s="461"/>
    </row>
    <row r="347" spans="1:16">
      <c r="A347" s="667"/>
      <c r="B347" s="667"/>
      <c r="C347" s="5"/>
      <c r="D347" s="4"/>
      <c r="E347" s="4"/>
      <c r="F347" s="4"/>
      <c r="G347" s="4"/>
      <c r="H347" s="4"/>
      <c r="I347" s="667"/>
      <c r="J347" s="667"/>
      <c r="K347" s="5"/>
      <c r="L347" s="4"/>
      <c r="M347" s="4"/>
      <c r="N347" s="4"/>
      <c r="O347" s="4"/>
      <c r="P347" s="4"/>
    </row>
    <row r="348" spans="1:16">
      <c r="A348" s="723"/>
      <c r="B348" s="724"/>
      <c r="C348" s="724"/>
      <c r="D348" s="724"/>
      <c r="E348" s="724"/>
      <c r="F348" s="724"/>
      <c r="G348" s="724"/>
      <c r="H348" s="724"/>
      <c r="I348" s="723"/>
      <c r="J348" s="724"/>
      <c r="K348" s="724"/>
      <c r="L348" s="724"/>
      <c r="M348" s="724"/>
      <c r="N348" s="724"/>
      <c r="O348" s="724"/>
      <c r="P348" s="724"/>
    </row>
  </sheetData>
  <mergeCells count="284">
    <mergeCell ref="D340:H340"/>
    <mergeCell ref="L340:P340"/>
    <mergeCell ref="D341:H341"/>
    <mergeCell ref="L341:P341"/>
    <mergeCell ref="D338:H338"/>
    <mergeCell ref="D339:H339"/>
    <mergeCell ref="L333:P333"/>
    <mergeCell ref="L334:P334"/>
    <mergeCell ref="L335:P335"/>
    <mergeCell ref="L336:P336"/>
    <mergeCell ref="L337:P337"/>
    <mergeCell ref="L338:P338"/>
    <mergeCell ref="L339:P339"/>
    <mergeCell ref="I17:P19"/>
    <mergeCell ref="A20:H22"/>
    <mergeCell ref="I20:P22"/>
    <mergeCell ref="A32:A33"/>
    <mergeCell ref="A348:H348"/>
    <mergeCell ref="A64:H64"/>
    <mergeCell ref="A139:H139"/>
    <mergeCell ref="B147:B148"/>
    <mergeCell ref="C147:C148"/>
    <mergeCell ref="I348:P348"/>
    <mergeCell ref="A325:B325"/>
    <mergeCell ref="I325:J325"/>
    <mergeCell ref="A329:H329"/>
    <mergeCell ref="I329:P329"/>
    <mergeCell ref="I74:P74"/>
    <mergeCell ref="A45:H45"/>
    <mergeCell ref="I45:P45"/>
    <mergeCell ref="A54:H54"/>
    <mergeCell ref="I54:P54"/>
    <mergeCell ref="A63:H63"/>
    <mergeCell ref="I30:P30"/>
    <mergeCell ref="A34:H34"/>
    <mergeCell ref="I34:P34"/>
    <mergeCell ref="D337:H337"/>
    <mergeCell ref="I102:P102"/>
    <mergeCell ref="A112:H112"/>
    <mergeCell ref="I112:P112"/>
    <mergeCell ref="A83:H83"/>
    <mergeCell ref="I83:P83"/>
    <mergeCell ref="A91:H91"/>
    <mergeCell ref="I63:P63"/>
    <mergeCell ref="A61:A62"/>
    <mergeCell ref="B61:B62"/>
    <mergeCell ref="C61:C62"/>
    <mergeCell ref="D61:F61"/>
    <mergeCell ref="O61:O62"/>
    <mergeCell ref="P61:P62"/>
    <mergeCell ref="I61:I62"/>
    <mergeCell ref="J61:J62"/>
    <mergeCell ref="K61:K62"/>
    <mergeCell ref="I64:P64"/>
    <mergeCell ref="A71:H71"/>
    <mergeCell ref="I71:P71"/>
    <mergeCell ref="A74:H74"/>
    <mergeCell ref="L89:N89"/>
    <mergeCell ref="G89:G90"/>
    <mergeCell ref="H89:H90"/>
    <mergeCell ref="O89:O90"/>
    <mergeCell ref="P89:P90"/>
    <mergeCell ref="A131:H131"/>
    <mergeCell ref="I131:P131"/>
    <mergeCell ref="I118:I119"/>
    <mergeCell ref="J118:J119"/>
    <mergeCell ref="K118:K119"/>
    <mergeCell ref="I91:P91"/>
    <mergeCell ref="A92:H92"/>
    <mergeCell ref="I92:P92"/>
    <mergeCell ref="A89:A90"/>
    <mergeCell ref="B89:B90"/>
    <mergeCell ref="C89:C90"/>
    <mergeCell ref="D89:F89"/>
    <mergeCell ref="I89:I90"/>
    <mergeCell ref="J89:J90"/>
    <mergeCell ref="K89:K90"/>
    <mergeCell ref="O118:O119"/>
    <mergeCell ref="P118:P119"/>
    <mergeCell ref="A99:H99"/>
    <mergeCell ref="I99:P99"/>
    <mergeCell ref="A120:H120"/>
    <mergeCell ref="I120:P120"/>
    <mergeCell ref="A121:H121"/>
    <mergeCell ref="I121:P121"/>
    <mergeCell ref="I128:P128"/>
    <mergeCell ref="A147:A148"/>
    <mergeCell ref="L147:N147"/>
    <mergeCell ref="O147:O148"/>
    <mergeCell ref="P147:P148"/>
    <mergeCell ref="D147:F147"/>
    <mergeCell ref="G147:G148"/>
    <mergeCell ref="H147:H148"/>
    <mergeCell ref="I147:I148"/>
    <mergeCell ref="J147:J148"/>
    <mergeCell ref="K147:K148"/>
    <mergeCell ref="I139:P139"/>
    <mergeCell ref="I149:P149"/>
    <mergeCell ref="A150:H150"/>
    <mergeCell ref="I150:P150"/>
    <mergeCell ref="A157:H157"/>
    <mergeCell ref="I157:P157"/>
    <mergeCell ref="A160:H160"/>
    <mergeCell ref="I160:P160"/>
    <mergeCell ref="A175:A176"/>
    <mergeCell ref="B175:B176"/>
    <mergeCell ref="A169:H169"/>
    <mergeCell ref="I169:P169"/>
    <mergeCell ref="C175:C176"/>
    <mergeCell ref="D175:F175"/>
    <mergeCell ref="G175:G176"/>
    <mergeCell ref="P175:P176"/>
    <mergeCell ref="H175:H176"/>
    <mergeCell ref="I175:I176"/>
    <mergeCell ref="J175:J176"/>
    <mergeCell ref="K175:K176"/>
    <mergeCell ref="L175:N175"/>
    <mergeCell ref="O175:O176"/>
    <mergeCell ref="I185:P185"/>
    <mergeCell ref="A188:H188"/>
    <mergeCell ref="I188:P188"/>
    <mergeCell ref="A198:H198"/>
    <mergeCell ref="I198:P198"/>
    <mergeCell ref="A204:A205"/>
    <mergeCell ref="B204:B205"/>
    <mergeCell ref="H204:H205"/>
    <mergeCell ref="I204:I205"/>
    <mergeCell ref="J204:J205"/>
    <mergeCell ref="I178:P178"/>
    <mergeCell ref="A177:H177"/>
    <mergeCell ref="I177:P177"/>
    <mergeCell ref="H264:H265"/>
    <mergeCell ref="O234:O235"/>
    <mergeCell ref="P234:P235"/>
    <mergeCell ref="A206:H206"/>
    <mergeCell ref="I206:P206"/>
    <mergeCell ref="A207:H207"/>
    <mergeCell ref="I207:P207"/>
    <mergeCell ref="A214:H214"/>
    <mergeCell ref="K204:K205"/>
    <mergeCell ref="L204:N204"/>
    <mergeCell ref="O204:O205"/>
    <mergeCell ref="P204:P205"/>
    <mergeCell ref="K234:K235"/>
    <mergeCell ref="I214:P214"/>
    <mergeCell ref="A217:H217"/>
    <mergeCell ref="A227:H227"/>
    <mergeCell ref="A236:H236"/>
    <mergeCell ref="C204:C205"/>
    <mergeCell ref="D204:F204"/>
    <mergeCell ref="G204:G205"/>
    <mergeCell ref="A237:H237"/>
    <mergeCell ref="A327:H327"/>
    <mergeCell ref="A328:H328"/>
    <mergeCell ref="A274:H274"/>
    <mergeCell ref="I274:P274"/>
    <mergeCell ref="A277:H277"/>
    <mergeCell ref="I277:P277"/>
    <mergeCell ref="A286:H286"/>
    <mergeCell ref="I286:P286"/>
    <mergeCell ref="L293:N293"/>
    <mergeCell ref="O293:O294"/>
    <mergeCell ref="I327:P327"/>
    <mergeCell ref="I328:P328"/>
    <mergeCell ref="A315:H315"/>
    <mergeCell ref="A326:H326"/>
    <mergeCell ref="I315:P315"/>
    <mergeCell ref="A347:B347"/>
    <mergeCell ref="I227:P227"/>
    <mergeCell ref="I236:P236"/>
    <mergeCell ref="L234:N234"/>
    <mergeCell ref="L118:N118"/>
    <mergeCell ref="A234:A235"/>
    <mergeCell ref="B234:B235"/>
    <mergeCell ref="C234:C235"/>
    <mergeCell ref="D234:F234"/>
    <mergeCell ref="G234:G235"/>
    <mergeCell ref="H234:H235"/>
    <mergeCell ref="A295:H295"/>
    <mergeCell ref="I295:P295"/>
    <mergeCell ref="B118:B119"/>
    <mergeCell ref="C118:C119"/>
    <mergeCell ref="D118:F118"/>
    <mergeCell ref="G118:G119"/>
    <mergeCell ref="H118:H119"/>
    <mergeCell ref="I306:P306"/>
    <mergeCell ref="J264:J265"/>
    <mergeCell ref="K264:K265"/>
    <mergeCell ref="L264:N264"/>
    <mergeCell ref="O264:O265"/>
    <mergeCell ref="P264:P265"/>
    <mergeCell ref="I347:J347"/>
    <mergeCell ref="I237:P237"/>
    <mergeCell ref="I244:P244"/>
    <mergeCell ref="I247:P247"/>
    <mergeCell ref="P77:P78"/>
    <mergeCell ref="I217:P217"/>
    <mergeCell ref="I29:J29"/>
    <mergeCell ref="I77:I78"/>
    <mergeCell ref="J77:J78"/>
    <mergeCell ref="K77:K78"/>
    <mergeCell ref="L77:L78"/>
    <mergeCell ref="M77:M78"/>
    <mergeCell ref="I234:I235"/>
    <mergeCell ref="J234:J235"/>
    <mergeCell ref="K32:K33"/>
    <mergeCell ref="L32:N32"/>
    <mergeCell ref="J32:J33"/>
    <mergeCell ref="I326:P326"/>
    <mergeCell ref="I296:P296"/>
    <mergeCell ref="I303:P303"/>
    <mergeCell ref="I256:P256"/>
    <mergeCell ref="I266:P266"/>
    <mergeCell ref="I267:P267"/>
    <mergeCell ref="I264:I265"/>
    <mergeCell ref="N77:N78"/>
    <mergeCell ref="O77:O78"/>
    <mergeCell ref="G61:G62"/>
    <mergeCell ref="H61:H62"/>
    <mergeCell ref="A8:B8"/>
    <mergeCell ref="I1:J1"/>
    <mergeCell ref="I2:J2"/>
    <mergeCell ref="I3:J3"/>
    <mergeCell ref="I4:J4"/>
    <mergeCell ref="I5:J5"/>
    <mergeCell ref="I6:J6"/>
    <mergeCell ref="I7:J7"/>
    <mergeCell ref="I8:J8"/>
    <mergeCell ref="L61:N61"/>
    <mergeCell ref="A35:H35"/>
    <mergeCell ref="I35:P35"/>
    <mergeCell ref="A42:H42"/>
    <mergeCell ref="I42:P42"/>
    <mergeCell ref="I32:I33"/>
    <mergeCell ref="O32:O33"/>
    <mergeCell ref="P32:P33"/>
    <mergeCell ref="B32:B33"/>
    <mergeCell ref="C32:C33"/>
    <mergeCell ref="D32:F32"/>
    <mergeCell ref="A267:H267"/>
    <mergeCell ref="A264:A265"/>
    <mergeCell ref="B264:B265"/>
    <mergeCell ref="C264:C265"/>
    <mergeCell ref="D264:F264"/>
    <mergeCell ref="G264:G265"/>
    <mergeCell ref="A1:B1"/>
    <mergeCell ref="A2:B2"/>
    <mergeCell ref="A3:B3"/>
    <mergeCell ref="A4:B4"/>
    <mergeCell ref="A5:B5"/>
    <mergeCell ref="A6:B6"/>
    <mergeCell ref="A7:B7"/>
    <mergeCell ref="A178:H178"/>
    <mergeCell ref="A185:H185"/>
    <mergeCell ref="A149:H149"/>
    <mergeCell ref="A102:H102"/>
    <mergeCell ref="G32:G33"/>
    <mergeCell ref="H32:H33"/>
    <mergeCell ref="A17:H19"/>
    <mergeCell ref="A128:H128"/>
    <mergeCell ref="A331:H331"/>
    <mergeCell ref="D333:H333"/>
    <mergeCell ref="D334:H334"/>
    <mergeCell ref="D335:H335"/>
    <mergeCell ref="D336:H336"/>
    <mergeCell ref="I331:P331"/>
    <mergeCell ref="A244:H244"/>
    <mergeCell ref="A247:H247"/>
    <mergeCell ref="A118:A119"/>
    <mergeCell ref="A296:H296"/>
    <mergeCell ref="A303:H303"/>
    <mergeCell ref="A306:H306"/>
    <mergeCell ref="P293:P294"/>
    <mergeCell ref="A293:A294"/>
    <mergeCell ref="B293:B294"/>
    <mergeCell ref="C293:C294"/>
    <mergeCell ref="D293:F293"/>
    <mergeCell ref="G293:G294"/>
    <mergeCell ref="H293:H294"/>
    <mergeCell ref="I293:I294"/>
    <mergeCell ref="J293:J294"/>
    <mergeCell ref="K293:K294"/>
    <mergeCell ref="A256:H256"/>
    <mergeCell ref="A266:H266"/>
  </mergeCells>
  <pageMargins left="0.78740157480314965" right="0.39370078740157483" top="0.39370078740157483" bottom="0.39370078740157483" header="0.51181102362204722" footer="0.51181102362204722"/>
  <pageSetup paperSize="9" scale="1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НАБОР БЛЮД</vt:lpstr>
      <vt:lpstr>МЕНЮ РАСЧЕТ Ккал </vt:lpstr>
      <vt:lpstr>'НАБОР БЛЮД'!Область_печати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2024-10-29T12:23:13Z</cp:lastPrinted>
  <dcterms:created xsi:type="dcterms:W3CDTF">2024-07-01T13:46:31Z</dcterms:created>
  <dcterms:modified xsi:type="dcterms:W3CDTF">2024-11-28T09:09:52Z</dcterms:modified>
</cp:coreProperties>
</file>